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la\Downloads\"/>
    </mc:Choice>
  </mc:AlternateContent>
  <xr:revisionPtr revIDLastSave="0" documentId="8_{AEE8277E-DC2A-4CB6-83E1-213FCD8653E4}" xr6:coauthVersionLast="36" xr6:coauthVersionMax="36" xr10:uidLastSave="{00000000-0000-0000-0000-000000000000}"/>
  <bookViews>
    <workbookView xWindow="0" yWindow="0" windowWidth="14380" windowHeight="5200" tabRatio="790" activeTab="4" xr2:uid="{00000000-000D-0000-FFFF-FFFF00000000}"/>
  </bookViews>
  <sheets>
    <sheet name="מצב קיים" sheetId="15" r:id="rId1"/>
    <sheet name="נתוני השוואה" sheetId="16" r:id="rId2"/>
    <sheet name="פרוט היתרי בניה" sheetId="17" r:id="rId3"/>
    <sheet name="פרוגרמה" sheetId="14" r:id="rId4"/>
    <sheet name="תחשיב" sheetId="2" r:id="rId5"/>
    <sheet name="תחשיב היטל השבחה" sheetId="18" r:id="rId6"/>
    <sheet name="דוגמת תחשיב רווח לפי מדר' תמורה" sheetId="19" r:id="rId7"/>
  </sheets>
  <definedNames>
    <definedName name="_xlnm.Print_Area" localSheetId="3">פרוגרמה!$A$1:$M$135</definedName>
    <definedName name="_xlnm.Print_Area" localSheetId="4">תחשיב!$A$1:$H$193</definedName>
  </definedNames>
  <calcPr calcId="191029"/>
</workbook>
</file>

<file path=xl/calcChain.xml><?xml version="1.0" encoding="utf-8"?>
<calcChain xmlns="http://schemas.openxmlformats.org/spreadsheetml/2006/main">
  <c r="C138" i="2" l="1"/>
  <c r="N59" i="19" l="1"/>
  <c r="N42" i="19"/>
  <c r="N55" i="19"/>
  <c r="N56" i="19"/>
  <c r="N57" i="19"/>
  <c r="N58" i="19"/>
  <c r="N38" i="19"/>
  <c r="N39" i="19"/>
  <c r="N40" i="19"/>
  <c r="N41" i="19"/>
  <c r="K49" i="19"/>
  <c r="B49" i="19"/>
  <c r="K32" i="19"/>
  <c r="K16" i="19"/>
  <c r="B32" i="19"/>
  <c r="N54" i="19"/>
  <c r="N37" i="19"/>
  <c r="L9" i="19" l="1"/>
  <c r="M9" i="19"/>
  <c r="N9" i="19"/>
  <c r="D16" i="19"/>
  <c r="M16" i="19"/>
  <c r="C18" i="19"/>
  <c r="D18" i="19" s="1"/>
  <c r="G18" i="19"/>
  <c r="P18" i="19"/>
  <c r="L18" i="19" s="1"/>
  <c r="M19" i="19"/>
  <c r="C20" i="19"/>
  <c r="C24" i="19"/>
  <c r="L24" i="19"/>
  <c r="D32" i="19"/>
  <c r="M32" i="19"/>
  <c r="C34" i="19"/>
  <c r="D34" i="19" s="1"/>
  <c r="G34" i="19"/>
  <c r="P34" i="19"/>
  <c r="L34" i="19" s="1"/>
  <c r="M35" i="19"/>
  <c r="C36" i="19"/>
  <c r="C40" i="19"/>
  <c r="L40" i="19"/>
  <c r="D49" i="19"/>
  <c r="M49" i="19"/>
  <c r="G51" i="19"/>
  <c r="C51" i="19" s="1"/>
  <c r="P51" i="19"/>
  <c r="L51" i="19" s="1"/>
  <c r="M52" i="19"/>
  <c r="C53" i="19"/>
  <c r="C58" i="19" s="1"/>
  <c r="C57" i="19"/>
  <c r="L57" i="19"/>
  <c r="C35" i="19" l="1"/>
  <c r="D35" i="19" s="1"/>
  <c r="C19" i="19"/>
  <c r="D19" i="19" s="1"/>
  <c r="D53" i="19"/>
  <c r="D51" i="19"/>
  <c r="C52" i="19"/>
  <c r="D52" i="19" s="1"/>
  <c r="C60" i="19" s="1"/>
  <c r="N10" i="19" s="1"/>
  <c r="L53" i="19"/>
  <c r="M51" i="19"/>
  <c r="L36" i="19"/>
  <c r="M37" i="19" s="1"/>
  <c r="M34" i="19"/>
  <c r="M18" i="19"/>
  <c r="L20" i="19"/>
  <c r="M21" i="19" s="1"/>
  <c r="E27" i="19" s="1"/>
  <c r="C41" i="19"/>
  <c r="C43" i="19" s="1"/>
  <c r="M10" i="19" s="1"/>
  <c r="C25" i="19"/>
  <c r="D36" i="19"/>
  <c r="D20" i="19"/>
  <c r="C26" i="19" l="1"/>
  <c r="L10" i="19"/>
  <c r="D26" i="19"/>
  <c r="L58" i="19"/>
  <c r="L60" i="19" s="1"/>
  <c r="M53" i="19"/>
  <c r="M54" i="19"/>
  <c r="H60" i="19" s="1"/>
  <c r="M20" i="19"/>
  <c r="L25" i="19"/>
  <c r="L27" i="19" s="1"/>
  <c r="H43" i="19"/>
  <c r="M36" i="19"/>
  <c r="L41" i="19"/>
  <c r="L43" i="19" s="1"/>
  <c r="L11" i="19" l="1"/>
  <c r="M11" i="19"/>
  <c r="N11" i="19"/>
  <c r="D135" i="14"/>
  <c r="B20" i="18"/>
  <c r="C203" i="2"/>
  <c r="B203" i="2"/>
  <c r="C202" i="2"/>
  <c r="B202" i="2"/>
  <c r="C201" i="2"/>
  <c r="B201" i="2"/>
  <c r="C200" i="2"/>
  <c r="B200" i="2"/>
  <c r="C199" i="2"/>
  <c r="B199" i="2"/>
  <c r="C198" i="2"/>
  <c r="B198" i="2"/>
  <c r="E152" i="2"/>
  <c r="C107" i="2"/>
  <c r="C105" i="2"/>
  <c r="C92" i="2"/>
  <c r="D134" i="14"/>
  <c r="U82" i="14"/>
  <c r="E49" i="14"/>
  <c r="E48" i="14"/>
  <c r="F47" i="14"/>
  <c r="E47" i="14"/>
  <c r="F36" i="14"/>
  <c r="E36" i="14"/>
  <c r="D36" i="14"/>
  <c r="C36" i="14"/>
  <c r="E24" i="14"/>
  <c r="D199" i="2" l="1"/>
  <c r="D198" i="2"/>
  <c r="D200" i="2"/>
  <c r="D201" i="2"/>
  <c r="D203" i="2"/>
  <c r="D20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Ohad Eini</author>
  </authors>
  <commentList>
    <comment ref="D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Ohad Eini: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ראו דוגמא בגיליון "דוגמת תחשיב רווח לפי מדרגות תמורה. אפשר להציג מדרגות תמורה אחרות, רלוונטיות.</t>
        </r>
      </text>
    </comment>
  </commentList>
</comments>
</file>

<file path=xl/sharedStrings.xml><?xml version="1.0" encoding="utf-8"?>
<sst xmlns="http://schemas.openxmlformats.org/spreadsheetml/2006/main" count="677" uniqueCount="391">
  <si>
    <t>מספר הדירות</t>
  </si>
  <si>
    <t>סה"כ</t>
  </si>
  <si>
    <t>בקרה:</t>
  </si>
  <si>
    <t>סוג הדירות</t>
  </si>
  <si>
    <t>שטח עילי</t>
  </si>
  <si>
    <t>מספר יח"ד</t>
  </si>
  <si>
    <t>שטח עיקרי ליח"ד (מ"ר)</t>
  </si>
  <si>
    <t>שטח ממ"ד ליח"ד (מ"ר)</t>
  </si>
  <si>
    <t>שטח פלדלת ליח"ד (מ"ר)</t>
  </si>
  <si>
    <t>שטח מרפסת פתוחה ליח"ד (מ"ר)</t>
  </si>
  <si>
    <t>סה"כ עיקרי (מ"ר)</t>
  </si>
  <si>
    <t>סה"כ פלדלת (מ"ר)</t>
  </si>
  <si>
    <t>סה"כ ברוטו עילי ללא מרפסות (מ"ר)</t>
  </si>
  <si>
    <t>סה"כ מרפסות פתוחות (מ"ר)</t>
  </si>
  <si>
    <t>סה"כ מרפסות גג (מ"ר)</t>
  </si>
  <si>
    <t>דירות שנמסרות לדיירי המתחם</t>
  </si>
  <si>
    <t>סה"כ דירות שנמסרות לדיירי המתחם</t>
  </si>
  <si>
    <t>דירות לשיווק היזם</t>
  </si>
  <si>
    <t>סה"כ דירות  היזם</t>
  </si>
  <si>
    <t>ממוצעים לדירות היזם</t>
  </si>
  <si>
    <t>סה"כ הפרויקט</t>
  </si>
  <si>
    <t>ממוצעים לפרויקט</t>
  </si>
  <si>
    <t>שטח במרתפים</t>
  </si>
  <si>
    <t>מספר מקומות חניה</t>
  </si>
  <si>
    <t>חניון תת קרקעי (מ"ר)</t>
  </si>
  <si>
    <t>תחשיבים</t>
  </si>
  <si>
    <t>שטח פלדלת  ליח"ד (מ"ר)</t>
  </si>
  <si>
    <t>מרפסת גג ליח"ד (מ"ר)</t>
  </si>
  <si>
    <t>סך שטח פלדלת (מ"ר)</t>
  </si>
  <si>
    <t>סה"כ (אלפי ₪)</t>
  </si>
  <si>
    <t>מחיר ליח"ד ממוצעת (ש"ח)</t>
  </si>
  <si>
    <t>סה"כ לא כולל מע"מ</t>
  </si>
  <si>
    <t>בניה ישירה</t>
  </si>
  <si>
    <t>שטח עילי ללא מרפסות וללא מרפסות גג</t>
  </si>
  <si>
    <t>מרפסות פתוחות</t>
  </si>
  <si>
    <t>מרפסות גג</t>
  </si>
  <si>
    <t>מרתף- חניות</t>
  </si>
  <si>
    <t>סה"כ עלות בניה ישירה</t>
  </si>
  <si>
    <t>עלויות עקיפות</t>
  </si>
  <si>
    <t>אגרות והיטלי פיתוח</t>
  </si>
  <si>
    <t>מרתפים</t>
  </si>
  <si>
    <t>סה"כ אגרות והיטלי פיתוח</t>
  </si>
  <si>
    <t>חיבור חשמל</t>
  </si>
  <si>
    <t>שיווק ופרסום</t>
  </si>
  <si>
    <t>ב.צ.מ</t>
  </si>
  <si>
    <t>סה"כ עלויות עקיפות</t>
  </si>
  <si>
    <t xml:space="preserve">סך עלויות דירות יזם </t>
  </si>
  <si>
    <t>עלויות פינוי בינוי</t>
  </si>
  <si>
    <t>שטח עילי - זיכוי (אומדן)</t>
  </si>
  <si>
    <t>מעלות בניה ישירה</t>
  </si>
  <si>
    <t>סה"כ לפני מס רכישה</t>
  </si>
  <si>
    <t>מס רכישה</t>
  </si>
  <si>
    <t>סה"כ עלויות פינוי בינוי</t>
  </si>
  <si>
    <t>סיכום עלויות הפרויקט</t>
  </si>
  <si>
    <t xml:space="preserve">אלפי ש"ח </t>
  </si>
  <si>
    <t>עלות דירות היזם</t>
  </si>
  <si>
    <t>עלות פינוי בינוי</t>
  </si>
  <si>
    <t>סה"כ עלות הפרויקט</t>
  </si>
  <si>
    <t>סיכום תחשיבים</t>
  </si>
  <si>
    <t>סה"כ דירות בפרויקט</t>
  </si>
  <si>
    <t>שיעור הרוח, % מעלויות</t>
  </si>
  <si>
    <t>שיעור הרווח, % ממכירות</t>
  </si>
  <si>
    <t>יחס פינוי בינוי</t>
  </si>
  <si>
    <t>עלות מימון וערבויות</t>
  </si>
  <si>
    <t>סה"כ מטלות ציבוריות</t>
  </si>
  <si>
    <t>דירות 4 חדרים</t>
  </si>
  <si>
    <t>מס שבח בגין מכירת זכויות הבניה</t>
  </si>
  <si>
    <t>שטח פלדלת (מ"ר)</t>
  </si>
  <si>
    <t>דירות מיוחדות</t>
  </si>
  <si>
    <t>דירות שיימסרו ללא תמורה</t>
  </si>
  <si>
    <t>פרוגראמה מפורטת</t>
  </si>
  <si>
    <t>טיפוס</t>
  </si>
  <si>
    <t>B</t>
  </si>
  <si>
    <t>D</t>
  </si>
  <si>
    <t>ממוצעים לדיירים</t>
  </si>
  <si>
    <t>יחס:</t>
  </si>
  <si>
    <t>ממוצע</t>
  </si>
  <si>
    <t>סה"כ עלות ייזום</t>
  </si>
  <si>
    <t>תכנון ויועצים לאחר אישור התב"ע</t>
  </si>
  <si>
    <t>עמלת ערבות חוק מכר</t>
  </si>
  <si>
    <t>עמלת ערבות חוק מכר לדיירי המתחם בגין דירה חדשה ודמ"ש</t>
  </si>
  <si>
    <t>שטח עיקרי (מ"ר)</t>
  </si>
  <si>
    <t>שטח עילי כולל מרפסות</t>
  </si>
  <si>
    <t>אגרות והיטלים - שטח עילי</t>
  </si>
  <si>
    <t>אגרות והיטלים - שטח במרתפים</t>
  </si>
  <si>
    <t>תקופת הבנייה (בחודשים)</t>
  </si>
  <si>
    <t>למ"ר</t>
  </si>
  <si>
    <t>ליח"ד</t>
  </si>
  <si>
    <t>מעלויות בנייה ישירה</t>
  </si>
  <si>
    <t>מע"מ שרותי בנייה שאינו ניתן לקיזוז</t>
  </si>
  <si>
    <t>מהתמורה לדיירי המתחם</t>
  </si>
  <si>
    <t>שכ"ד לדיור חלופי בתקופת הבניה</t>
  </si>
  <si>
    <t>מספר יח"ד בפרויקט</t>
  </si>
  <si>
    <t>למ"ר פלדלת</t>
  </si>
  <si>
    <t>פרוגראמה כללית למגורים</t>
  </si>
  <si>
    <t>עלות יזום: אישור תב"ע והחתמת דיירים</t>
  </si>
  <si>
    <t>יח"ד לפינוי</t>
  </si>
  <si>
    <t>סיכום</t>
  </si>
  <si>
    <t>פיתוח חצר</t>
  </si>
  <si>
    <t>הריסה ופינוי</t>
  </si>
  <si>
    <t>שטחי שירות לא סחירים</t>
  </si>
  <si>
    <t>מספר בניינים</t>
  </si>
  <si>
    <t>מספר דירות</t>
  </si>
  <si>
    <t>מספר דירות בבניין</t>
  </si>
  <si>
    <t>חלק היזם בשטחי פלדלת</t>
  </si>
  <si>
    <t>חלק הבעלים בשטחי פלדלת</t>
  </si>
  <si>
    <t>לכל הבניינים (מ"ר)</t>
  </si>
  <si>
    <t>לחלק היזם (מ"ר)</t>
  </si>
  <si>
    <t>לחלק הבעלים (מ"ר)</t>
  </si>
  <si>
    <t>מחיר הדירה (ש"ח)</t>
  </si>
  <si>
    <t>מעלות הקמה כוללת</t>
  </si>
  <si>
    <t>ריבית</t>
  </si>
  <si>
    <t>עמלת ליווי</t>
  </si>
  <si>
    <t>ריבית לליווי בנקאי</t>
  </si>
  <si>
    <t>כמות</t>
  </si>
  <si>
    <t>יחידה</t>
  </si>
  <si>
    <t>מ"ר</t>
  </si>
  <si>
    <t>יח"ד</t>
  </si>
  <si>
    <t>עמלת ליווי פיננסי</t>
  </si>
  <si>
    <t>עמלת ערבות חוק מכר לרוכשים</t>
  </si>
  <si>
    <t>מסה"כ עלות הפרויקט</t>
  </si>
  <si>
    <t>תקופת הבניה (שנים)</t>
  </si>
  <si>
    <t>עמלת ערבות חוק מכר לדיירי המתחם בגין דירה חדשה</t>
  </si>
  <si>
    <t>עלות הפרויקט:</t>
  </si>
  <si>
    <t>שווי דירות היזם כולל מע"מ:</t>
  </si>
  <si>
    <t>שווי דירות הדיירים כולל מע"מ:</t>
  </si>
  <si>
    <t>דמ"ש לדיירים:</t>
  </si>
  <si>
    <t>משווי דירות היזם, למחצית מתקופת השיווק</t>
  </si>
  <si>
    <t>החלק היחסי</t>
  </si>
  <si>
    <t>תקופת הערבות לדיירים (שנים)</t>
  </si>
  <si>
    <t>עלות ליחידה (ש"ח)</t>
  </si>
  <si>
    <t>סה"כ תקבולים באלפי ש"ח (ללא מע"מ)</t>
  </si>
  <si>
    <t>סה"כ עלויות הקמה באלפי ש"ח (ללא מע"מ)</t>
  </si>
  <si>
    <t>רווח באלפי ש"ח</t>
  </si>
  <si>
    <t>בדיקת שטחים</t>
  </si>
  <si>
    <t>פרוגרמה</t>
  </si>
  <si>
    <t>שטח רכוש משותף (כניסה, מעברים, טכני) ליח"ד</t>
  </si>
  <si>
    <t>הפרש</t>
  </si>
  <si>
    <t>עו"ד דיירים</t>
  </si>
  <si>
    <t>תקבולים</t>
  </si>
  <si>
    <t>מפתח- לתקבולים</t>
  </si>
  <si>
    <t>דירות</t>
  </si>
  <si>
    <t>מפתח עלויות</t>
  </si>
  <si>
    <t>סה"כ מימון</t>
  </si>
  <si>
    <t>בקומת קרקע</t>
  </si>
  <si>
    <t>בקומה עליונה</t>
  </si>
  <si>
    <t>סה"כ תקבולים לא כולל מע"מ</t>
  </si>
  <si>
    <t>שטח (מ"ר)</t>
  </si>
  <si>
    <t>מספר קומות לתחשיב</t>
  </si>
  <si>
    <t>מעלות דמ"ש לתקופת לתקופת הבנייה</t>
  </si>
  <si>
    <t>טיפוסים שונים</t>
  </si>
  <si>
    <t>יחס שטחים פינוי-בינוי</t>
  </si>
  <si>
    <t>תוספת</t>
  </si>
  <si>
    <t>תחשיב שווי זכויות הבנייה שהיזם רכש - לצורך תחשיב מס רכישה</t>
  </si>
  <si>
    <t>שווי דירות היזם כולל מע"מ</t>
  </si>
  <si>
    <t>שווי דירות היזם לא כולל מע"מ</t>
  </si>
  <si>
    <t>רווח יזמי מבוקש</t>
  </si>
  <si>
    <t>שווי בניכוי רווח יזמי</t>
  </si>
  <si>
    <t>אלפי ש"ח</t>
  </si>
  <si>
    <t>עלות בניה</t>
  </si>
  <si>
    <t>שווי זכויות הבנייה</t>
  </si>
  <si>
    <t>שיעור מס רכישה</t>
  </si>
  <si>
    <t>מספר המשפחות שצריכות דיור חלופי</t>
  </si>
  <si>
    <t>שווי כולל מע"מ (ש"ח)</t>
  </si>
  <si>
    <t>שטח ממוצע ליח"ד</t>
  </si>
  <si>
    <t>מסך התמורה לדיירים</t>
  </si>
  <si>
    <t>שטח מרפסת גג/חצר  ליח"ד (מ"ר)</t>
  </si>
  <si>
    <t>שטח ממוצע למקום חניה  כולל מחסנים (מ"ר)</t>
  </si>
  <si>
    <t>חניות אורחים לפי 20% ממספר הדירות</t>
  </si>
  <si>
    <t>מספר דירות לפינוי</t>
  </si>
  <si>
    <t>סה"כ שטח דירת תמורה בממוצע</t>
  </si>
  <si>
    <t>סה"כ שטח לפינוי</t>
  </si>
  <si>
    <t>פרוגרמה למסחר</t>
  </si>
  <si>
    <t>למסירה לבעלים</t>
  </si>
  <si>
    <t>לשיווק היזם</t>
  </si>
  <si>
    <t>עלויות - שטחי יזם</t>
  </si>
  <si>
    <t>למ"ר עיקרי</t>
  </si>
  <si>
    <t>שטח פלדלת של היח"ד (מ"ר)</t>
  </si>
  <si>
    <t>הקמת מבני ציבור</t>
  </si>
  <si>
    <t>הקמת מבני ציבור חלופיים</t>
  </si>
  <si>
    <t>שווי קרקע ליח"ד</t>
  </si>
  <si>
    <t>שווי דירת יזם ממוצעת</t>
  </si>
  <si>
    <t>שווי דירת יזם ממוצעת, ללא מע"מ</t>
  </si>
  <si>
    <t>שיעור רווו יזמי</t>
  </si>
  <si>
    <t>עלות הקמה</t>
  </si>
  <si>
    <t>שווי קרקע למ"ר פלדלת</t>
  </si>
  <si>
    <t>שווי קרקע למ"ר עיקרי</t>
  </si>
  <si>
    <t>מספר קומות טיפוסיות</t>
  </si>
  <si>
    <t>קומת לובי</t>
  </si>
  <si>
    <t>מספר קומות לדירות מיוחדות</t>
  </si>
  <si>
    <t>קומות טכניות עליונות</t>
  </si>
  <si>
    <t>מספר קומות מגורים בבניין</t>
  </si>
  <si>
    <t>קומת קרקע - לובי, מועדון, טכני, וכו'</t>
  </si>
  <si>
    <t>שטח מסחרי - קומת קרקע</t>
  </si>
  <si>
    <t>שטח מסחרי - קומה עליונה</t>
  </si>
  <si>
    <t>חניות לשטח מסחרי</t>
  </si>
  <si>
    <t>עמלת ערבות לדיירי המתחם בגין דמ"ש</t>
  </si>
  <si>
    <t>מספר דירות בקומה טיפוסית</t>
  </si>
  <si>
    <t>גרעין בקומות מגורים - שטח לרישוי</t>
  </si>
  <si>
    <t>סה"כ כולל מע"מ 17%</t>
  </si>
  <si>
    <t>מטלה ציבורית</t>
  </si>
  <si>
    <t>דירות להשכרה</t>
  </si>
  <si>
    <t>דירות שיימסרו לדיירי המתחם</t>
  </si>
  <si>
    <t>מספר דירות "מיוחדות"</t>
  </si>
  <si>
    <t>מספר דירות "רגילות" לשיווק</t>
  </si>
  <si>
    <t xml:space="preserve">דמי היתר </t>
  </si>
  <si>
    <t>פרטי המקרקעין</t>
  </si>
  <si>
    <t>כתובת</t>
  </si>
  <si>
    <t>שם היזם</t>
  </si>
  <si>
    <t>שם האדריכל</t>
  </si>
  <si>
    <t>שטח המתחם</t>
  </si>
  <si>
    <t>מס' יח"ד קיימות</t>
  </si>
  <si>
    <t>שם השמאי</t>
  </si>
  <si>
    <t>מס' יח"ד</t>
  </si>
  <si>
    <t>זכויות בניה נוספות לשטח עיקרי ככל וקיימות</t>
  </si>
  <si>
    <t>שטח קיים ממוצע</t>
  </si>
  <si>
    <t>שם הפרוייקט</t>
  </si>
  <si>
    <t>גושים</t>
  </si>
  <si>
    <t>חלקות</t>
  </si>
  <si>
    <t>שנת בנייה</t>
  </si>
  <si>
    <t>צפיפות בפועל</t>
  </si>
  <si>
    <t>מס' קומות מעל הקרקע</t>
  </si>
  <si>
    <t>שטח בנוי עפ"י היתר/מדידה</t>
  </si>
  <si>
    <t>שטח ממוצע קיים ליח"ד</t>
  </si>
  <si>
    <t>שטח יח"ד עפ"י היתר/מדידה</t>
  </si>
  <si>
    <t>מס' יח"ד שצריכות דיור חלופי</t>
  </si>
  <si>
    <t>דירות קטנות</t>
  </si>
  <si>
    <t>A</t>
  </si>
  <si>
    <t>פרוגרמה לשטחי החניה - מגורים</t>
  </si>
  <si>
    <t>מחסנים עד 7 מ"ר ברוטו ליח"ד</t>
  </si>
  <si>
    <t>שימוש</t>
  </si>
  <si>
    <t>שטח עיקרי במ"ר</t>
  </si>
  <si>
    <t>שטח כולל</t>
  </si>
  <si>
    <t>מסחר שימסר לדיירים</t>
  </si>
  <si>
    <t>מסחר לשיווק ע"י היזם</t>
  </si>
  <si>
    <t>תעסוקה שימסר לדיירים</t>
  </si>
  <si>
    <t>תעסוקה לשיווק ע"י היזם</t>
  </si>
  <si>
    <t xml:space="preserve">שטח שירות </t>
  </si>
  <si>
    <t>C</t>
  </si>
  <si>
    <t>פרוגרמה מפורטת לשטחים שאינם למגורים - שטח עילי</t>
  </si>
  <si>
    <t>שטח עיקרי</t>
  </si>
  <si>
    <t>שטח שירות</t>
  </si>
  <si>
    <t>שטח לשיווק</t>
  </si>
  <si>
    <t>תקן חניה</t>
  </si>
  <si>
    <t>מספר חניות</t>
  </si>
  <si>
    <t>שטח ממוצע לחניה</t>
  </si>
  <si>
    <t>חניות תת קרקעי</t>
  </si>
  <si>
    <t>מסחר</t>
  </si>
  <si>
    <t>תעסוקה</t>
  </si>
  <si>
    <t>תפעולי</t>
  </si>
  <si>
    <t>חניה למסחר/תעסוקה ציבורי וכד'</t>
  </si>
  <si>
    <t>שטח עילי מגורים</t>
  </si>
  <si>
    <t>שטח עילי מסחר</t>
  </si>
  <si>
    <t>שטח עילי תעסוקה</t>
  </si>
  <si>
    <t>תכנון ויועצים - שטח מסחרי /תעסוקה</t>
  </si>
  <si>
    <t>חיבור חשמל - מסחרי/תעסוקה</t>
  </si>
  <si>
    <t>מהמכירות כולל מע"מ</t>
  </si>
  <si>
    <t>שכ"ד בתקופת הבניה לחודש למגורים</t>
  </si>
  <si>
    <t>שכ"ד בתקופת הבניה לחודש למסחר</t>
  </si>
  <si>
    <t>שכ"ד בתקופת הבניה לחודש לתעסוקה/אחר</t>
  </si>
  <si>
    <t>מסחר לשיווק</t>
  </si>
  <si>
    <t>משרדים לשיווק</t>
  </si>
  <si>
    <t>חניון מסחרי לשיווק</t>
  </si>
  <si>
    <t>שטח מסחרי ותעסוקה</t>
  </si>
  <si>
    <t>שטח יח"ד קייומת</t>
  </si>
  <si>
    <t>תאריך</t>
  </si>
  <si>
    <t>גוש</t>
  </si>
  <si>
    <t>חלקה</t>
  </si>
  <si>
    <t>שנת בניה</t>
  </si>
  <si>
    <t>שטח במ"ר</t>
  </si>
  <si>
    <t>קומה</t>
  </si>
  <si>
    <t>קומות בבנין</t>
  </si>
  <si>
    <t>מחיר</t>
  </si>
  <si>
    <t>מחיר למ"ר</t>
  </si>
  <si>
    <t>חניות</t>
  </si>
  <si>
    <t>הצמדה</t>
  </si>
  <si>
    <t>מס' חדרים</t>
  </si>
  <si>
    <t>דירות 4חדרים</t>
  </si>
  <si>
    <t>דירות 5 חדרים</t>
  </si>
  <si>
    <t>שטח מסחרי או משרדים וכד'</t>
  </si>
  <si>
    <t>דירות לדיירים הקיימים</t>
  </si>
  <si>
    <t>יחס פינוי-בינוי ביח"ד</t>
  </si>
  <si>
    <t xml:space="preserve">למ"ר </t>
  </si>
  <si>
    <t>למ"ר קיים</t>
  </si>
  <si>
    <t>עו"ד יזם והוצאות נוספות: כנסים, חומר שיווקי , אירגון דיירים, קידום תב"ע וכו'</t>
  </si>
  <si>
    <t>עלות ליחידה קיימת (ש"ח)</t>
  </si>
  <si>
    <t>קרן תחזוקה</t>
  </si>
  <si>
    <t>תקופת קרן תחזוקה</t>
  </si>
  <si>
    <t>מצב תכנוני קודם</t>
  </si>
  <si>
    <t>שווי יח"ד</t>
  </si>
  <si>
    <t>סה"כ שווי מצב קודם</t>
  </si>
  <si>
    <t>שווי מצב תכנוני חדש</t>
  </si>
  <si>
    <t>תיאור</t>
  </si>
  <si>
    <t>שטח</t>
  </si>
  <si>
    <t>שווי למ"ר מבונה</t>
  </si>
  <si>
    <t>מגורים</t>
  </si>
  <si>
    <t>שטחי שירות מגורים - ממ"ד</t>
  </si>
  <si>
    <t>ניכוי הוצאות הריסה</t>
  </si>
  <si>
    <t>שווי קרקע בניכוי הוצאות הריסה והקמת מבני ציבור</t>
  </si>
  <si>
    <t xml:space="preserve">שווי בשימוש בתקופת הדחייה </t>
  </si>
  <si>
    <t>ובמעוגל</t>
  </si>
  <si>
    <t>אחר</t>
  </si>
  <si>
    <t>מסך המכירות כולל מע"מ למחצית מתקופת הבניה</t>
  </si>
  <si>
    <t>מסך התמורה לדיירים לתקופת הבניה</t>
  </si>
  <si>
    <t>עמלת הקצאת אשראי</t>
  </si>
  <si>
    <t>מהפידיון לשנה</t>
  </si>
  <si>
    <t xml:space="preserve">משווי דירות הדיירים לתקופת הבניה </t>
  </si>
  <si>
    <t>שווי מ"ר פלדלת   (₪)</t>
  </si>
  <si>
    <t xml:space="preserve">מספר חניות לדירה </t>
  </si>
  <si>
    <t>נתוני השוואה למגורים</t>
  </si>
  <si>
    <t>נתוני השוואה למסחר</t>
  </si>
  <si>
    <t>נתוני השוואה למשרדים</t>
  </si>
  <si>
    <t>משפטיות</t>
  </si>
  <si>
    <t>למ"ר עפ"י תעריף הרשות המקומית</t>
  </si>
  <si>
    <t>תקורה, הנהלה וכלליות</t>
  </si>
  <si>
    <t>פיקוח הנדסי</t>
  </si>
  <si>
    <t>ההשבחה</t>
  </si>
  <si>
    <t>היטל השבחה 25%</t>
  </si>
  <si>
    <t xml:space="preserve">דחייה לביצוע </t>
  </si>
  <si>
    <t>שווי זכויות לא מנוצלות</t>
  </si>
  <si>
    <t>יח"ד כולל מע"מ</t>
  </si>
  <si>
    <t>ליח"ד קיימת</t>
  </si>
  <si>
    <t>שנים</t>
  </si>
  <si>
    <t>מפקח דיירים</t>
  </si>
  <si>
    <t>סכום לחודש בש"ח</t>
  </si>
  <si>
    <t xml:space="preserve">עלויות ייזום </t>
  </si>
  <si>
    <t>משווי דירות יזם בהפחתת השתתפות הקונה עפי חוק מכר</t>
  </si>
  <si>
    <t>מ"ר קיים</t>
  </si>
  <si>
    <t>מע"מ שרותי בנייה שאינו ניתן לקזוז</t>
  </si>
  <si>
    <t xml:space="preserve">עלות הקמת שטח מבונה לצרכי ציבור עפ"י סעיף 5.14ד1 לתקן </t>
  </si>
  <si>
    <t xml:space="preserve">עלות הקמת שטח ציבורי עפ"י סעיף 5.14ה' לתקן </t>
  </si>
  <si>
    <t>עלות או דחייה בהתאם לסעיף 5.14ה'</t>
  </si>
  <si>
    <t>היטל השבחה 25% או עפ"י שיעור שנקבע לאזור בו מצויה התכנית</t>
  </si>
  <si>
    <t>או שיעור אחר בהתאם לשיעור שנקבע באותו איזור בו מצויה התכנית</t>
  </si>
  <si>
    <t>תכנון ויועצים</t>
  </si>
  <si>
    <t>תחשיבים - התחשיב יתבצע לפי 3 מדרגות תמורה לבעלי הדירות (0 מ"ר, 12 מ"ר, 25 מ"ר)</t>
  </si>
  <si>
    <t>טבלה מסכמת</t>
  </si>
  <si>
    <t>בהינתן זכויות בניה לפי הנתונים לעיל, להלן טבלת הרגישות המתקבלת:</t>
  </si>
  <si>
    <t>תמורה לבעלי הדירות</t>
  </si>
  <si>
    <t>רווח יזמי מתקבל</t>
  </si>
  <si>
    <t>תוספת זכויות בניה לשמירה על הרווח היזמי הראוי</t>
  </si>
  <si>
    <t>סה"כ רווח יזמי</t>
  </si>
  <si>
    <t>תוספת שטח נדרשת כדי להגיע לרווח המהווה תמריץ ראוי</t>
  </si>
  <si>
    <t>סה"כ עלות</t>
  </si>
  <si>
    <t>עלות למ"ר</t>
  </si>
  <si>
    <t>חישוב הוצאות</t>
  </si>
  <si>
    <t>תוספת שטח ביחס לתכנון המוצע</t>
  </si>
  <si>
    <t>סה"כ (תוצאה)</t>
  </si>
  <si>
    <t>הערה: סה"כ השטח בהתאם לתכנון הכולל</t>
  </si>
  <si>
    <t>סה"כ (נתון)</t>
  </si>
  <si>
    <t>יזם</t>
  </si>
  <si>
    <t>בעלים</t>
  </si>
  <si>
    <t>קיים</t>
  </si>
  <si>
    <t>סה"כ שווי</t>
  </si>
  <si>
    <t>שטח דירתי</t>
  </si>
  <si>
    <t>שטח דירות בעלים</t>
  </si>
  <si>
    <t>חישוב הכנסות</t>
  </si>
  <si>
    <t>חתירה לרווח הראוי על ידי תוספת זכויות בניה בתמורה של 25 מ"ר לבעלים</t>
  </si>
  <si>
    <t>תחשיב הרווח המתקבל על פי התכנון המוצע ותמורה של 25 מ"ר לבעלים</t>
  </si>
  <si>
    <t>תחשיב לפי תמורה לפי 25 מ"ר לבעלי הדירות</t>
  </si>
  <si>
    <t>חתירה לרווח הראוי על ידי תוספת זכויות בניה בתמורה של 12 מ"ר לבעלים</t>
  </si>
  <si>
    <t>תחשיב הרווח המתקבל על פי התכנון המוצע ותמורה של 12 מ"ר לבעלים</t>
  </si>
  <si>
    <t>תחשיב לפי תמורה לפי 12 מ"ר לבעלי הדירות</t>
  </si>
  <si>
    <t>חתירה לרווח הראוי על ידי תוספת זכויות בניה בתמורה של 0 מ"ר לבעלים</t>
  </si>
  <si>
    <t>תחשיב הרווח המתקבל על פי התכנון המוצע ותמורה של 0 מ"ר לבעלים</t>
  </si>
  <si>
    <t>תחשיב לפי תמורה לפי 0 מ"ר לבעלי הדירות</t>
  </si>
  <si>
    <t>פועל יוצא של כלל ההוצאות חלקי מ"ר דירתי</t>
  </si>
  <si>
    <t>עלות בניה למ"ר דירתי:</t>
  </si>
  <si>
    <t>פועל יוצא של כלל ההכנסות חלקי מ"ר דירתי</t>
  </si>
  <si>
    <t>שווי מ"ר בנוי ללא מע"מ:</t>
  </si>
  <si>
    <t>לפי השמאי הרווח המינימלי ליצירת התמריץ הראוי צ"ל:</t>
  </si>
  <si>
    <t>סה"כ דירות בעלים קיימות:</t>
  </si>
  <si>
    <t>(ניתן לשנות נתון זה ולראות את ההבדלים בטבלת הרגישות)</t>
  </si>
  <si>
    <t>תחשיב רווח יזמי לפי מדרגות תמורה לדיירים - 0 מ"ר, 12 מ"ר 25 מ"ר</t>
  </si>
  <si>
    <t>ככל שקיימת מדיניות תמורה לבעלי הדירות, התוספת תחושב לפי מדיניות זו</t>
  </si>
  <si>
    <t>שטח דירתי אקווי' על פי התכנון המוצע:</t>
  </si>
  <si>
    <t>לפי העקרונות והפרמטרים המפורטים בסעיף 5.14 יב', יג'</t>
  </si>
  <si>
    <t>שווי מ"ר (אקווי' ממוצע) בנוי</t>
  </si>
  <si>
    <t>לצורך תחשיב תוספת השטח - לאחר הזנת הנתונים יש לבצע פעולה, המכונה באקסל "חתירה למטרה"  ("נתונים" - "מה אם" - "חתירה למטרה").</t>
  </si>
  <si>
    <t>את הערך: לציין את שיעור הרווח שנקבע בתא D6</t>
  </si>
  <si>
    <t>קבע בתא: לסמן את התא בו מסומן כאן סה"כ הרווח היזמי (באדום)</t>
  </si>
  <si>
    <t>על ידי שינוי התא: לסמן את התא בו מצויין השטח הדירתי ליזם</t>
  </si>
  <si>
    <t>הערה: כדי לא לטעות בתחשיב הבא מומלץ לאפס את השטח הדירתי ליזם לפני כל חתירה חדשה למטרה.</t>
  </si>
  <si>
    <t>השימוש בפונקציה יבוצע באופן הבא:</t>
  </si>
  <si>
    <t>נתונים לדוגמא:</t>
  </si>
  <si>
    <t>ליח"ד חדשה</t>
  </si>
  <si>
    <t>ליח"ד, לפי מספר המשפחות שצריכות דיור חלופי</t>
  </si>
  <si>
    <t>עלות הובלה - כיוון אחד</t>
  </si>
  <si>
    <t>הפרש דמי ניהול בבנין החדש לעומת עלות ועד בית בבנין הקיים * 0.8</t>
  </si>
  <si>
    <t>הובלה אחת (לפי העניין - בסיכום לכלול אחת או כפולה, לפי הסעיף הבא, ולא פעמיים)</t>
  </si>
  <si>
    <t>הובלה כפולה (ראו הערה לעיל)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</si>
</sst>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(* #,##0_);_(* \(#,##0\);_(* &quot;-&quot;_);_(@_)"/>
    <numFmt numFmtId="165" formatCode="_(* #,##0.00_);_(* \(#,##0.00\);_(* &quot;-&quot;??_);_(@_)"/>
    <numFmt numFmtId="166" formatCode="#,##0.0"/>
    <numFmt numFmtId="167" formatCode="_ * #,##0_ ;_ * \-#,##0_ ;_ * &quot;-&quot;??_ ;_ @_ "/>
    <numFmt numFmtId="168" formatCode="0.0%"/>
    <numFmt numFmtId="169" formatCode="[$₪-40D]\ #,##0"/>
    <numFmt numFmtId="170" formatCode="0.0"/>
    <numFmt numFmtId="171" formatCode="_ &quot;₪&quot;\ * #,##0_ ;_ &quot;₪&quot;\ * \-#,##0_ ;_ &quot;₪&quot;\ * &quot;-&quot;??_ ;_ @_ "/>
    <numFmt numFmtId="172" formatCode="#,##0\ \מ\'\'\ר"/>
    <numFmt numFmtId="173" formatCode="&quot;₪&quot;\ #,##0.00"/>
    <numFmt numFmtId="174" formatCode="&quot;₪&quot;\ #,##0"/>
  </numFmts>
  <fonts count="31" x14ac:knownFonts="1">
    <font>
      <sz val="11"/>
      <color theme="1"/>
      <name val="Arial"/>
      <family val="2"/>
      <charset val="177"/>
      <scheme val="minor"/>
    </font>
    <font>
      <sz val="12"/>
      <name val="David"/>
      <family val="2"/>
      <charset val="177"/>
    </font>
    <font>
      <b/>
      <sz val="12"/>
      <name val="David"/>
      <family val="2"/>
      <charset val="177"/>
    </font>
    <font>
      <b/>
      <u/>
      <sz val="12"/>
      <name val="David"/>
      <family val="2"/>
      <charset val="177"/>
    </font>
    <font>
      <u/>
      <sz val="12"/>
      <name val="David"/>
      <family val="2"/>
      <charset val="177"/>
    </font>
    <font>
      <i/>
      <sz val="12"/>
      <name val="David"/>
      <family val="2"/>
      <charset val="177"/>
    </font>
    <font>
      <b/>
      <u val="singleAccounting"/>
      <sz val="12"/>
      <name val="David"/>
      <family val="2"/>
      <charset val="177"/>
    </font>
    <font>
      <b/>
      <sz val="11"/>
      <name val="David"/>
      <family val="2"/>
      <charset val="177"/>
    </font>
    <font>
      <sz val="11"/>
      <name val="David"/>
      <family val="2"/>
      <charset val="177"/>
    </font>
    <font>
      <b/>
      <u/>
      <sz val="14"/>
      <name val="David"/>
      <family val="2"/>
      <charset val="177"/>
    </font>
    <font>
      <sz val="12"/>
      <color theme="1"/>
      <name val="David"/>
      <family val="2"/>
      <charset val="177"/>
    </font>
    <font>
      <b/>
      <sz val="12"/>
      <color theme="1"/>
      <name val="David"/>
      <family val="2"/>
      <charset val="177"/>
    </font>
    <font>
      <b/>
      <u/>
      <sz val="12"/>
      <color theme="1"/>
      <name val="David"/>
      <family val="2"/>
      <charset val="177"/>
    </font>
    <font>
      <i/>
      <sz val="12"/>
      <color theme="1"/>
      <name val="David"/>
      <family val="2"/>
      <charset val="177"/>
    </font>
    <font>
      <u/>
      <sz val="12"/>
      <color theme="1"/>
      <name val="David"/>
      <family val="2"/>
      <charset val="177"/>
    </font>
    <font>
      <b/>
      <sz val="11"/>
      <color theme="1"/>
      <name val="Arial"/>
      <family val="2"/>
      <charset val="177"/>
      <scheme val="minor"/>
    </font>
    <font>
      <b/>
      <u/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u/>
      <sz val="18"/>
      <name val="David"/>
      <family val="2"/>
      <charset val="177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b/>
      <sz val="11"/>
      <color rgb="FF002060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</cellStyleXfs>
  <cellXfs count="53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 readingOrder="2"/>
    </xf>
    <xf numFmtId="1" fontId="2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Continuous" vertical="center"/>
    </xf>
    <xf numFmtId="0" fontId="2" fillId="0" borderId="13" xfId="0" applyFont="1" applyFill="1" applyBorder="1" applyAlignment="1">
      <alignment horizontal="centerContinuous" vertical="center"/>
    </xf>
    <xf numFmtId="0" fontId="3" fillId="0" borderId="1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4" xfId="0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 wrapText="1"/>
    </xf>
    <xf numFmtId="3" fontId="2" fillId="0" borderId="17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vertical="center"/>
    </xf>
    <xf numFmtId="0" fontId="2" fillId="0" borderId="18" xfId="0" applyFont="1" applyFill="1" applyBorder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right" vertical="center" wrapText="1"/>
    </xf>
    <xf numFmtId="0" fontId="1" fillId="0" borderId="20" xfId="0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center" vertical="center" readingOrder="2"/>
    </xf>
    <xf numFmtId="3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horizontal="right" vertical="center" wrapText="1"/>
    </xf>
    <xf numFmtId="3" fontId="2" fillId="0" borderId="23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2" fillId="0" borderId="25" xfId="0" applyFont="1" applyFill="1" applyBorder="1" applyAlignment="1">
      <alignment horizontal="right" vertical="center"/>
    </xf>
    <xf numFmtId="3" fontId="1" fillId="0" borderId="10" xfId="0" applyNumberFormat="1" applyFont="1" applyFill="1" applyBorder="1" applyAlignment="1">
      <alignment horizontal="center" vertical="center" wrapText="1" readingOrder="2"/>
    </xf>
    <xf numFmtId="0" fontId="2" fillId="0" borderId="6" xfId="0" applyFont="1" applyFill="1" applyBorder="1" applyAlignment="1">
      <alignment horizontal="right" vertical="center" wrapText="1"/>
    </xf>
    <xf numFmtId="3" fontId="2" fillId="0" borderId="10" xfId="0" applyNumberFormat="1" applyFont="1" applyFill="1" applyBorder="1" applyAlignment="1">
      <alignment horizontal="center" vertical="center" wrapText="1" readingOrder="2"/>
    </xf>
    <xf numFmtId="0" fontId="2" fillId="0" borderId="26" xfId="0" applyFont="1" applyFill="1" applyBorder="1" applyAlignment="1">
      <alignment horizontal="right" vertical="center" wrapText="1"/>
    </xf>
    <xf numFmtId="3" fontId="2" fillId="0" borderId="27" xfId="0" applyNumberFormat="1" applyFont="1" applyFill="1" applyBorder="1" applyAlignment="1">
      <alignment horizontal="center" vertical="center" wrapText="1"/>
    </xf>
    <xf numFmtId="9" fontId="1" fillId="0" borderId="0" xfId="0" applyNumberFormat="1" applyFont="1" applyFill="1" applyAlignment="1">
      <alignment vertical="center"/>
    </xf>
    <xf numFmtId="3" fontId="2" fillId="0" borderId="0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right" vertical="center" wrapText="1" readingOrder="2"/>
    </xf>
    <xf numFmtId="0" fontId="2" fillId="0" borderId="2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3" fontId="2" fillId="0" borderId="27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 readingOrder="2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68" fontId="1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8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67" fontId="1" fillId="0" borderId="7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" fontId="1" fillId="0" borderId="13" xfId="0" applyNumberFormat="1" applyFont="1" applyFill="1" applyBorder="1" applyAlignment="1">
      <alignment horizontal="center" vertical="center" readingOrder="2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9" fontId="1" fillId="0" borderId="0" xfId="0" applyNumberFormat="1" applyFont="1" applyFill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9" fontId="8" fillId="0" borderId="0" xfId="0" applyNumberFormat="1" applyFont="1" applyFill="1" applyAlignment="1">
      <alignment horizontal="center" vertical="center"/>
    </xf>
    <xf numFmtId="0" fontId="1" fillId="0" borderId="7" xfId="0" applyFont="1" applyFill="1" applyBorder="1" applyAlignment="1">
      <alignment horizontal="center" vertical="center" readingOrder="2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readingOrder="2"/>
    </xf>
    <xf numFmtId="0" fontId="1" fillId="0" borderId="3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9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readingOrder="2"/>
    </xf>
    <xf numFmtId="0" fontId="2" fillId="0" borderId="29" xfId="0" applyFont="1" applyFill="1" applyBorder="1" applyAlignment="1">
      <alignment horizontal="center" vertical="center" readingOrder="2"/>
    </xf>
    <xf numFmtId="0" fontId="1" fillId="0" borderId="0" xfId="0" applyFont="1" applyFill="1" applyBorder="1" applyAlignment="1">
      <alignment horizontal="center" vertical="center" readingOrder="2"/>
    </xf>
    <xf numFmtId="3" fontId="1" fillId="0" borderId="7" xfId="0" applyNumberFormat="1" applyFont="1" applyFill="1" applyBorder="1" applyAlignment="1">
      <alignment horizontal="center" vertical="center" readingOrder="2"/>
    </xf>
    <xf numFmtId="9" fontId="1" fillId="0" borderId="7" xfId="0" applyNumberFormat="1" applyFont="1" applyFill="1" applyBorder="1" applyAlignment="1">
      <alignment horizontal="center" vertical="center" readingOrder="2"/>
    </xf>
    <xf numFmtId="0" fontId="2" fillId="0" borderId="0" xfId="0" applyFont="1" applyFill="1" applyBorder="1" applyAlignment="1">
      <alignment horizontal="center" vertical="center" readingOrder="2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 wrapText="1" readingOrder="2"/>
    </xf>
    <xf numFmtId="0" fontId="1" fillId="0" borderId="7" xfId="0" applyFont="1" applyFill="1" applyBorder="1" applyAlignment="1">
      <alignment horizontal="right" vertical="center" wrapText="1"/>
    </xf>
    <xf numFmtId="3" fontId="2" fillId="0" borderId="5" xfId="0" applyNumberFormat="1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 readingOrder="2"/>
    </xf>
    <xf numFmtId="166" fontId="5" fillId="0" borderId="0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 readingOrder="2"/>
    </xf>
    <xf numFmtId="3" fontId="2" fillId="0" borderId="31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 readingOrder="2"/>
    </xf>
    <xf numFmtId="166" fontId="1" fillId="0" borderId="31" xfId="0" applyNumberFormat="1" applyFont="1" applyFill="1" applyBorder="1" applyAlignment="1">
      <alignment horizontal="center" vertical="center" wrapText="1"/>
    </xf>
    <xf numFmtId="166" fontId="1" fillId="0" borderId="7" xfId="0" applyNumberFormat="1" applyFont="1" applyFill="1" applyBorder="1" applyAlignment="1">
      <alignment horizontal="center" vertical="center" readingOrder="2"/>
    </xf>
    <xf numFmtId="166" fontId="4" fillId="0" borderId="7" xfId="0" applyNumberFormat="1" applyFont="1" applyFill="1" applyBorder="1" applyAlignment="1">
      <alignment horizontal="center" vertical="center" readingOrder="2"/>
    </xf>
    <xf numFmtId="3" fontId="2" fillId="0" borderId="32" xfId="0" applyNumberFormat="1" applyFont="1" applyFill="1" applyBorder="1" applyAlignment="1">
      <alignment horizontal="center" vertical="center"/>
    </xf>
    <xf numFmtId="166" fontId="2" fillId="0" borderId="7" xfId="0" applyNumberFormat="1" applyFont="1" applyFill="1" applyBorder="1" applyAlignment="1">
      <alignment horizontal="center" vertical="center" readingOrder="2"/>
    </xf>
    <xf numFmtId="3" fontId="1" fillId="0" borderId="32" xfId="0" applyNumberFormat="1" applyFont="1" applyFill="1" applyBorder="1" applyAlignment="1">
      <alignment horizontal="center" vertical="center"/>
    </xf>
    <xf numFmtId="166" fontId="4" fillId="0" borderId="32" xfId="0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 readingOrder="2"/>
    </xf>
    <xf numFmtId="3" fontId="2" fillId="0" borderId="18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 readingOrder="2"/>
    </xf>
    <xf numFmtId="3" fontId="1" fillId="0" borderId="19" xfId="0" applyNumberFormat="1" applyFont="1" applyFill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166" fontId="1" fillId="0" borderId="7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Fill="1" applyBorder="1" applyAlignment="1">
      <alignment horizontal="center" vertical="center" wrapText="1"/>
    </xf>
    <xf numFmtId="3" fontId="2" fillId="0" borderId="3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 readingOrder="2"/>
    </xf>
    <xf numFmtId="3" fontId="1" fillId="0" borderId="7" xfId="0" applyNumberFormat="1" applyFont="1" applyFill="1" applyBorder="1" applyAlignment="1">
      <alignment horizontal="center" vertical="center" wrapText="1" readingOrder="2"/>
    </xf>
    <xf numFmtId="3" fontId="1" fillId="0" borderId="29" xfId="0" applyNumberFormat="1" applyFont="1" applyFill="1" applyBorder="1" applyAlignment="1">
      <alignment horizontal="center" vertical="center" readingOrder="2"/>
    </xf>
    <xf numFmtId="3" fontId="2" fillId="0" borderId="29" xfId="0" applyNumberFormat="1" applyFont="1" applyFill="1" applyBorder="1" applyAlignment="1">
      <alignment horizontal="center" vertical="center" wrapText="1" readingOrder="2"/>
    </xf>
    <xf numFmtId="167" fontId="1" fillId="0" borderId="0" xfId="0" applyNumberFormat="1" applyFont="1" applyFill="1" applyBorder="1" applyAlignment="1">
      <alignment horizontal="center" vertical="center"/>
    </xf>
    <xf numFmtId="167" fontId="6" fillId="0" borderId="0" xfId="0" applyNumberFormat="1" applyFont="1" applyFill="1" applyAlignment="1">
      <alignment horizontal="center" vertical="center"/>
    </xf>
    <xf numFmtId="167" fontId="1" fillId="0" borderId="7" xfId="3" applyNumberFormat="1" applyFont="1" applyFill="1" applyBorder="1" applyAlignment="1">
      <alignment horizontal="center" vertical="center"/>
    </xf>
    <xf numFmtId="167" fontId="2" fillId="0" borderId="7" xfId="0" applyNumberFormat="1" applyFont="1" applyFill="1" applyBorder="1" applyAlignment="1">
      <alignment horizontal="center" vertical="center"/>
    </xf>
    <xf numFmtId="167" fontId="2" fillId="0" borderId="29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horizontal="center" vertical="center"/>
    </xf>
    <xf numFmtId="167" fontId="1" fillId="0" borderId="9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9" fontId="1" fillId="0" borderId="0" xfId="1" applyFont="1" applyFill="1" applyBorder="1" applyAlignment="1">
      <alignment horizontal="center" vertical="center" readingOrder="2"/>
    </xf>
    <xf numFmtId="9" fontId="2" fillId="0" borderId="0" xfId="1" applyFont="1" applyFill="1" applyBorder="1" applyAlignment="1">
      <alignment horizontal="center" vertical="center" readingOrder="2"/>
    </xf>
    <xf numFmtId="0" fontId="2" fillId="0" borderId="11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" vertical="center"/>
    </xf>
    <xf numFmtId="169" fontId="1" fillId="0" borderId="7" xfId="0" applyNumberFormat="1" applyFont="1" applyFill="1" applyBorder="1" applyAlignment="1">
      <alignment horizontal="center" vertical="center"/>
    </xf>
    <xf numFmtId="3" fontId="10" fillId="0" borderId="7" xfId="0" applyNumberFormat="1" applyFont="1" applyFill="1" applyBorder="1" applyAlignment="1">
      <alignment horizontal="center" vertical="center"/>
    </xf>
    <xf numFmtId="4" fontId="2" fillId="0" borderId="22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 applyAlignment="1">
      <alignment horizontal="center" vertical="center" wrapText="1"/>
    </xf>
    <xf numFmtId="169" fontId="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7" xfId="0" applyFont="1" applyFill="1" applyBorder="1" applyAlignment="1">
      <alignment vertical="center"/>
    </xf>
    <xf numFmtId="9" fontId="10" fillId="0" borderId="7" xfId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/>
    </xf>
    <xf numFmtId="3" fontId="11" fillId="0" borderId="7" xfId="0" applyNumberFormat="1" applyFont="1" applyFill="1" applyBorder="1" applyAlignment="1">
      <alignment horizontal="center" vertical="center"/>
    </xf>
    <xf numFmtId="9" fontId="11" fillId="0" borderId="7" xfId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3" fontId="13" fillId="0" borderId="0" xfId="0" applyNumberFormat="1" applyFont="1" applyFill="1" applyAlignment="1">
      <alignment horizontal="center" vertical="center"/>
    </xf>
    <xf numFmtId="9" fontId="13" fillId="0" borderId="0" xfId="1" applyFont="1" applyFill="1" applyAlignment="1">
      <alignment horizontal="center" vertical="center"/>
    </xf>
    <xf numFmtId="0" fontId="14" fillId="0" borderId="7" xfId="0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horizontal="center" vertical="center"/>
    </xf>
    <xf numFmtId="9" fontId="11" fillId="0" borderId="7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9" fontId="11" fillId="0" borderId="0" xfId="0" applyNumberFormat="1" applyFont="1" applyFill="1" applyBorder="1" applyAlignment="1">
      <alignment horizontal="center" vertical="center"/>
    </xf>
    <xf numFmtId="4" fontId="1" fillId="0" borderId="32" xfId="0" applyNumberFormat="1" applyFont="1" applyFill="1" applyBorder="1" applyAlignment="1">
      <alignment horizontal="center" vertical="center" wrapText="1"/>
    </xf>
    <xf numFmtId="0" fontId="0" fillId="0" borderId="0" xfId="0" applyFill="1"/>
    <xf numFmtId="167" fontId="1" fillId="0" borderId="7" xfId="0" applyNumberFormat="1" applyFont="1" applyFill="1" applyBorder="1" applyAlignment="1">
      <alignment vertical="center"/>
    </xf>
    <xf numFmtId="167" fontId="1" fillId="0" borderId="29" xfId="0" applyNumberFormat="1" applyFont="1" applyFill="1" applyBorder="1" applyAlignment="1">
      <alignment vertical="center"/>
    </xf>
    <xf numFmtId="167" fontId="1" fillId="0" borderId="0" xfId="0" applyNumberFormat="1" applyFont="1" applyFill="1" applyBorder="1" applyAlignment="1">
      <alignment vertical="center"/>
    </xf>
    <xf numFmtId="167" fontId="6" fillId="0" borderId="0" xfId="0" applyNumberFormat="1" applyFont="1" applyFill="1" applyAlignment="1">
      <alignment vertical="center"/>
    </xf>
    <xf numFmtId="167" fontId="2" fillId="0" borderId="0" xfId="0" applyNumberFormat="1" applyFont="1" applyFill="1" applyBorder="1" applyAlignment="1">
      <alignment vertical="center"/>
    </xf>
    <xf numFmtId="167" fontId="3" fillId="0" borderId="0" xfId="0" applyNumberFormat="1" applyFont="1" applyFill="1" applyBorder="1" applyAlignment="1">
      <alignment vertical="center"/>
    </xf>
    <xf numFmtId="3" fontId="2" fillId="0" borderId="7" xfId="0" applyNumberFormat="1" applyFont="1" applyFill="1" applyBorder="1" applyAlignment="1">
      <alignment horizontal="center" vertical="center" wrapText="1" readingOrder="2"/>
    </xf>
    <xf numFmtId="9" fontId="1" fillId="0" borderId="7" xfId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166" fontId="1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 wrapText="1"/>
    </xf>
    <xf numFmtId="166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right" vertical="center"/>
    </xf>
    <xf numFmtId="164" fontId="1" fillId="0" borderId="7" xfId="0" applyNumberFormat="1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169" fontId="2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horizontal="right" vertical="center"/>
    </xf>
    <xf numFmtId="0" fontId="2" fillId="0" borderId="34" xfId="0" applyFont="1" applyFill="1" applyBorder="1" applyAlignment="1">
      <alignment vertical="center"/>
    </xf>
    <xf numFmtId="0" fontId="2" fillId="0" borderId="3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vertical="center" wrapText="1"/>
    </xf>
    <xf numFmtId="168" fontId="1" fillId="0" borderId="37" xfId="0" applyNumberFormat="1" applyFont="1" applyFill="1" applyBorder="1" applyAlignment="1">
      <alignment horizontal="center" vertical="center"/>
    </xf>
    <xf numFmtId="164" fontId="1" fillId="0" borderId="38" xfId="0" applyNumberFormat="1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 wrapText="1" readingOrder="2"/>
    </xf>
    <xf numFmtId="3" fontId="2" fillId="0" borderId="27" xfId="0" applyNumberFormat="1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 wrapText="1" readingOrder="2"/>
    </xf>
    <xf numFmtId="0" fontId="1" fillId="0" borderId="10" xfId="0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vertical="center"/>
    </xf>
    <xf numFmtId="167" fontId="1" fillId="0" borderId="10" xfId="0" applyNumberFormat="1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vertical="center"/>
    </xf>
    <xf numFmtId="167" fontId="2" fillId="0" borderId="10" xfId="0" applyNumberFormat="1" applyFont="1" applyFill="1" applyBorder="1" applyAlignment="1">
      <alignment vertical="center"/>
    </xf>
    <xf numFmtId="167" fontId="2" fillId="0" borderId="27" xfId="0" applyNumberFormat="1" applyFont="1" applyFill="1" applyBorder="1" applyAlignment="1">
      <alignment vertical="center"/>
    </xf>
    <xf numFmtId="0" fontId="2" fillId="0" borderId="40" xfId="0" applyFont="1" applyFill="1" applyBorder="1" applyAlignment="1">
      <alignment vertical="center" wrapText="1" readingOrder="2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vertical="center" wrapText="1"/>
    </xf>
    <xf numFmtId="0" fontId="2" fillId="0" borderId="34" xfId="0" applyFont="1" applyFill="1" applyBorder="1" applyAlignment="1">
      <alignment vertical="center" wrapText="1"/>
    </xf>
    <xf numFmtId="164" fontId="2" fillId="0" borderId="29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1" fontId="11" fillId="0" borderId="7" xfId="0" applyNumberFormat="1" applyFont="1" applyFill="1" applyBorder="1" applyAlignment="1">
      <alignment horizontal="center" vertical="center"/>
    </xf>
    <xf numFmtId="169" fontId="2" fillId="0" borderId="41" xfId="0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1" fontId="10" fillId="0" borderId="7" xfId="0" applyNumberFormat="1" applyFont="1" applyFill="1" applyBorder="1" applyAlignment="1">
      <alignment horizontal="center" vertical="center"/>
    </xf>
    <xf numFmtId="9" fontId="10" fillId="0" borderId="7" xfId="0" applyNumberFormat="1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169" fontId="2" fillId="0" borderId="0" xfId="0" applyNumberFormat="1" applyFont="1" applyFill="1" applyBorder="1" applyAlignment="1">
      <alignment horizontal="center" vertical="center"/>
    </xf>
    <xf numFmtId="9" fontId="1" fillId="0" borderId="0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vertical="center"/>
    </xf>
    <xf numFmtId="0" fontId="1" fillId="0" borderId="38" xfId="0" applyFont="1" applyFill="1" applyBorder="1" applyAlignment="1">
      <alignment horizontal="center" vertical="center"/>
    </xf>
    <xf numFmtId="3" fontId="1" fillId="0" borderId="38" xfId="0" applyNumberFormat="1" applyFont="1" applyFill="1" applyBorder="1" applyAlignment="1">
      <alignment horizontal="center" vertical="center" readingOrder="2"/>
    </xf>
    <xf numFmtId="3" fontId="2" fillId="0" borderId="38" xfId="0" applyNumberFormat="1" applyFont="1" applyFill="1" applyBorder="1" applyAlignment="1">
      <alignment horizontal="center" vertical="center"/>
    </xf>
    <xf numFmtId="167" fontId="2" fillId="0" borderId="38" xfId="0" applyNumberFormat="1" applyFont="1" applyFill="1" applyBorder="1" applyAlignment="1">
      <alignment horizontal="center" vertical="center"/>
    </xf>
    <xf numFmtId="3" fontId="2" fillId="0" borderId="38" xfId="0" applyNumberFormat="1" applyFont="1" applyFill="1" applyBorder="1" applyAlignment="1">
      <alignment horizontal="center" vertical="center" wrapText="1" readingOrder="2"/>
    </xf>
    <xf numFmtId="3" fontId="2" fillId="0" borderId="42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 readingOrder="2"/>
    </xf>
    <xf numFmtId="0" fontId="2" fillId="0" borderId="43" xfId="0" applyFont="1" applyFill="1" applyBorder="1" applyAlignment="1">
      <alignment vertical="center"/>
    </xf>
    <xf numFmtId="167" fontId="1" fillId="0" borderId="40" xfId="0" applyNumberFormat="1" applyFont="1" applyFill="1" applyBorder="1" applyAlignment="1">
      <alignment vertical="center"/>
    </xf>
    <xf numFmtId="0" fontId="2" fillId="0" borderId="44" xfId="0" applyFont="1" applyFill="1" applyBorder="1" applyAlignment="1">
      <alignment vertical="center"/>
    </xf>
    <xf numFmtId="9" fontId="1" fillId="0" borderId="35" xfId="0" applyNumberFormat="1" applyFont="1" applyFill="1" applyBorder="1" applyAlignment="1">
      <alignment horizontal="center" vertical="center"/>
    </xf>
    <xf numFmtId="9" fontId="1" fillId="0" borderId="0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0" fillId="0" borderId="32" xfId="0" applyFont="1" applyFill="1" applyBorder="1" applyAlignment="1">
      <alignment vertical="center"/>
    </xf>
    <xf numFmtId="0" fontId="14" fillId="0" borderId="32" xfId="0" applyFont="1" applyFill="1" applyBorder="1" applyAlignment="1">
      <alignment vertical="center"/>
    </xf>
    <xf numFmtId="3" fontId="1" fillId="0" borderId="21" xfId="0" applyNumberFormat="1" applyFont="1" applyFill="1" applyBorder="1" applyAlignment="1">
      <alignment horizontal="center" vertical="center" readingOrder="2"/>
    </xf>
    <xf numFmtId="4" fontId="1" fillId="0" borderId="7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1" fontId="8" fillId="0" borderId="0" xfId="0" applyNumberFormat="1" applyFont="1" applyFill="1" applyAlignment="1">
      <alignment horizontal="center" vertical="center"/>
    </xf>
    <xf numFmtId="0" fontId="10" fillId="0" borderId="16" xfId="0" applyFont="1" applyFill="1" applyBorder="1" applyAlignment="1">
      <alignment vertical="center"/>
    </xf>
    <xf numFmtId="1" fontId="13" fillId="0" borderId="0" xfId="0" applyNumberFormat="1" applyFont="1" applyFill="1" applyBorder="1" applyAlignment="1">
      <alignment horizontal="center" vertical="center"/>
    </xf>
    <xf numFmtId="169" fontId="5" fillId="0" borderId="0" xfId="0" applyNumberFormat="1" applyFont="1" applyFill="1" applyBorder="1" applyAlignment="1">
      <alignment horizontal="center" vertical="center"/>
    </xf>
    <xf numFmtId="10" fontId="2" fillId="0" borderId="0" xfId="1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vertical="center" wrapText="1"/>
    </xf>
    <xf numFmtId="10" fontId="1" fillId="0" borderId="0" xfId="0" applyNumberFormat="1" applyFont="1" applyFill="1" applyAlignment="1">
      <alignment vertical="center" wrapText="1"/>
    </xf>
    <xf numFmtId="9" fontId="1" fillId="0" borderId="0" xfId="0" applyNumberFormat="1" applyFont="1" applyFill="1" applyAlignment="1">
      <alignment vertical="center" wrapText="1"/>
    </xf>
    <xf numFmtId="3" fontId="5" fillId="0" borderId="0" xfId="0" applyNumberFormat="1" applyFont="1" applyFill="1" applyBorder="1" applyAlignment="1">
      <alignment horizontal="center" vertical="center"/>
    </xf>
    <xf numFmtId="9" fontId="10" fillId="0" borderId="0" xfId="0" applyNumberFormat="1" applyFont="1" applyFill="1" applyAlignment="1">
      <alignment vertical="center"/>
    </xf>
    <xf numFmtId="43" fontId="2" fillId="0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169" fontId="1" fillId="0" borderId="41" xfId="0" applyNumberFormat="1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0" fillId="0" borderId="0" xfId="0" applyFont="1" applyFill="1"/>
    <xf numFmtId="0" fontId="12" fillId="0" borderId="0" xfId="0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3" fontId="8" fillId="0" borderId="10" xfId="0" applyNumberFormat="1" applyFont="1" applyFill="1" applyBorder="1" applyAlignment="1">
      <alignment horizontal="center" vertical="center" readingOrder="2"/>
    </xf>
    <xf numFmtId="0" fontId="2" fillId="0" borderId="45" xfId="0" applyFont="1" applyFill="1" applyBorder="1" applyAlignment="1">
      <alignment vertical="center" wrapText="1"/>
    </xf>
    <xf numFmtId="164" fontId="2" fillId="0" borderId="45" xfId="0" applyNumberFormat="1" applyFont="1" applyFill="1" applyBorder="1" applyAlignment="1">
      <alignment horizontal="center" vertical="center"/>
    </xf>
    <xf numFmtId="167" fontId="2" fillId="0" borderId="27" xfId="0" applyNumberFormat="1" applyFont="1" applyFill="1" applyBorder="1" applyAlignment="1">
      <alignment horizontal="center" vertical="center"/>
    </xf>
    <xf numFmtId="168" fontId="5" fillId="0" borderId="45" xfId="0" applyNumberFormat="1" applyFont="1" applyFill="1" applyBorder="1" applyAlignment="1">
      <alignment horizontal="right" vertical="center"/>
    </xf>
    <xf numFmtId="0" fontId="10" fillId="0" borderId="7" xfId="0" applyFont="1" applyFill="1" applyBorder="1"/>
    <xf numFmtId="0" fontId="15" fillId="0" borderId="0" xfId="0" applyFont="1" applyFill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right" vertical="center"/>
    </xf>
    <xf numFmtId="3" fontId="10" fillId="0" borderId="20" xfId="0" applyNumberFormat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3" fontId="10" fillId="0" borderId="21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vertical="center" wrapText="1"/>
    </xf>
    <xf numFmtId="0" fontId="1" fillId="0" borderId="8" xfId="0" applyFont="1" applyFill="1" applyBorder="1" applyAlignment="1">
      <alignment vertical="center" readingOrder="2"/>
    </xf>
    <xf numFmtId="0" fontId="2" fillId="0" borderId="0" xfId="0" applyFont="1" applyFill="1" applyAlignment="1">
      <alignment horizontal="right"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horizontal="center"/>
    </xf>
    <xf numFmtId="166" fontId="2" fillId="0" borderId="7" xfId="0" applyNumberFormat="1" applyFont="1" applyFill="1" applyBorder="1" applyAlignment="1">
      <alignment horizontal="center" vertical="center"/>
    </xf>
    <xf numFmtId="4" fontId="4" fillId="0" borderId="32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7" xfId="0" applyFill="1" applyBorder="1"/>
    <xf numFmtId="0" fontId="0" fillId="0" borderId="0" xfId="0" applyFill="1" applyBorder="1"/>
    <xf numFmtId="0" fontId="10" fillId="0" borderId="7" xfId="0" applyFont="1" applyFill="1" applyBorder="1" applyAlignment="1">
      <alignment horizontal="right" vertical="center" wrapText="1"/>
    </xf>
    <xf numFmtId="0" fontId="10" fillId="0" borderId="7" xfId="0" applyFont="1" applyFill="1" applyBorder="1" applyAlignment="1">
      <alignment horizontal="center" vertical="center" wrapText="1"/>
    </xf>
    <xf numFmtId="3" fontId="1" fillId="0" borderId="31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right" vertical="center" wrapText="1"/>
    </xf>
    <xf numFmtId="3" fontId="1" fillId="0" borderId="7" xfId="0" applyNumberFormat="1" applyFont="1" applyFill="1" applyBorder="1" applyAlignment="1">
      <alignment vertical="center"/>
    </xf>
    <xf numFmtId="10" fontId="1" fillId="0" borderId="7" xfId="0" applyNumberFormat="1" applyFont="1" applyFill="1" applyBorder="1" applyAlignment="1">
      <alignment vertical="center"/>
    </xf>
    <xf numFmtId="2" fontId="1" fillId="0" borderId="7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/>
    </xf>
    <xf numFmtId="0" fontId="2" fillId="0" borderId="41" xfId="0" applyFont="1" applyFill="1" applyBorder="1" applyAlignment="1">
      <alignment horizontal="center" vertical="center" wrapText="1" readingOrder="2"/>
    </xf>
    <xf numFmtId="0" fontId="2" fillId="0" borderId="35" xfId="0" applyFont="1" applyFill="1" applyBorder="1" applyAlignment="1">
      <alignment horizontal="center" vertical="center" wrapText="1" readingOrder="2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9" fontId="1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/>
    </xf>
    <xf numFmtId="9" fontId="11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/>
    </xf>
    <xf numFmtId="3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center" vertical="center" readingOrder="2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center" vertical="center" readingOrder="2"/>
    </xf>
    <xf numFmtId="3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5" fillId="0" borderId="0" xfId="0" applyFont="1"/>
    <xf numFmtId="0" fontId="2" fillId="0" borderId="7" xfId="0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1" fontId="0" fillId="0" borderId="7" xfId="0" applyNumberFormat="1" applyBorder="1" applyAlignment="1">
      <alignment wrapText="1"/>
    </xf>
    <xf numFmtId="0" fontId="0" fillId="0" borderId="7" xfId="0" applyBorder="1" applyAlignment="1">
      <alignment wrapText="1"/>
    </xf>
    <xf numFmtId="167" fontId="1" fillId="0" borderId="38" xfId="0" applyNumberFormat="1" applyFont="1" applyFill="1" applyBorder="1" applyAlignment="1">
      <alignment vertical="center"/>
    </xf>
    <xf numFmtId="0" fontId="1" fillId="0" borderId="6" xfId="0" applyFont="1" applyBorder="1" applyAlignment="1">
      <alignment horizontal="right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2" fontId="1" fillId="0" borderId="0" xfId="0" applyNumberFormat="1" applyFont="1" applyFill="1" applyBorder="1" applyAlignment="1">
      <alignment vertical="center"/>
    </xf>
    <xf numFmtId="9" fontId="0" fillId="0" borderId="0" xfId="0" applyNumberFormat="1" applyBorder="1"/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10" fillId="0" borderId="7" xfId="0" applyFont="1" applyBorder="1"/>
    <xf numFmtId="167" fontId="10" fillId="0" borderId="7" xfId="3" applyNumberFormat="1" applyFont="1" applyBorder="1"/>
    <xf numFmtId="171" fontId="10" fillId="0" borderId="7" xfId="2" applyNumberFormat="1" applyFont="1" applyBorder="1"/>
    <xf numFmtId="167" fontId="10" fillId="0" borderId="7" xfId="3" applyNumberFormat="1" applyFont="1" applyFill="1" applyBorder="1"/>
    <xf numFmtId="167" fontId="10" fillId="0" borderId="7" xfId="0" applyNumberFormat="1" applyFont="1" applyBorder="1"/>
    <xf numFmtId="171" fontId="10" fillId="0" borderId="7" xfId="0" applyNumberFormat="1" applyFont="1" applyBorder="1"/>
    <xf numFmtId="0" fontId="11" fillId="0" borderId="7" xfId="0" applyFont="1" applyBorder="1"/>
    <xf numFmtId="171" fontId="11" fillId="0" borderId="7" xfId="0" applyNumberFormat="1" applyFont="1" applyBorder="1"/>
    <xf numFmtId="0" fontId="15" fillId="2" borderId="7" xfId="0" applyFont="1" applyFill="1" applyBorder="1"/>
    <xf numFmtId="0" fontId="0" fillId="2" borderId="7" xfId="0" applyFill="1" applyBorder="1"/>
    <xf numFmtId="0" fontId="16" fillId="0" borderId="0" xfId="0" applyFont="1"/>
    <xf numFmtId="0" fontId="11" fillId="2" borderId="7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68" fontId="2" fillId="2" borderId="7" xfId="1" applyNumberFormat="1" applyFont="1" applyFill="1" applyBorder="1" applyAlignment="1">
      <alignment horizontal="center" vertical="center" readingOrder="2"/>
    </xf>
    <xf numFmtId="0" fontId="1" fillId="0" borderId="7" xfId="0" applyFont="1" applyBorder="1" applyAlignment="1">
      <alignment vertical="center"/>
    </xf>
    <xf numFmtId="9" fontId="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3" fontId="2" fillId="0" borderId="7" xfId="0" applyNumberFormat="1" applyFont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 readingOrder="2"/>
    </xf>
    <xf numFmtId="0" fontId="2" fillId="2" borderId="10" xfId="0" applyFont="1" applyFill="1" applyBorder="1" applyAlignment="1">
      <alignment horizontal="center" vertical="center" wrapText="1" readingOrder="2"/>
    </xf>
    <xf numFmtId="0" fontId="11" fillId="2" borderId="7" xfId="0" applyFont="1" applyFill="1" applyBorder="1" applyAlignment="1">
      <alignment horizontal="righ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" fillId="0" borderId="3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2" fillId="2" borderId="25" xfId="0" applyFont="1" applyFill="1" applyBorder="1" applyAlignment="1">
      <alignment horizontal="right" vertical="center"/>
    </xf>
    <xf numFmtId="0" fontId="2" fillId="2" borderId="28" xfId="0" applyFont="1" applyFill="1" applyBorder="1" applyAlignment="1">
      <alignment horizontal="right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 readingOrder="2"/>
    </xf>
    <xf numFmtId="0" fontId="1" fillId="2" borderId="45" xfId="0" applyFont="1" applyFill="1" applyBorder="1" applyAlignment="1">
      <alignment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 readingOrder="2"/>
    </xf>
    <xf numFmtId="0" fontId="2" fillId="2" borderId="48" xfId="0" applyFont="1" applyFill="1" applyBorder="1" applyAlignment="1">
      <alignment vertical="center" wrapText="1" readingOrder="2"/>
    </xf>
    <xf numFmtId="0" fontId="1" fillId="0" borderId="35" xfId="0" applyFont="1" applyBorder="1" applyAlignment="1">
      <alignment vertical="center" wrapText="1"/>
    </xf>
    <xf numFmtId="0" fontId="1" fillId="0" borderId="35" xfId="0" applyFont="1" applyBorder="1" applyAlignment="1">
      <alignment horizontal="right" vertical="center" wrapText="1" readingOrder="2"/>
    </xf>
    <xf numFmtId="9" fontId="2" fillId="2" borderId="7" xfId="0" applyNumberFormat="1" applyFont="1" applyFill="1" applyBorder="1" applyAlignment="1">
      <alignment vertical="center" wrapText="1"/>
    </xf>
    <xf numFmtId="9" fontId="1" fillId="0" borderId="7" xfId="0" applyNumberFormat="1" applyFont="1" applyBorder="1" applyAlignment="1">
      <alignment horizontal="center" vertical="center" wrapText="1" readingOrder="2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 readingOrder="2"/>
    </xf>
    <xf numFmtId="168" fontId="2" fillId="0" borderId="0" xfId="1" applyNumberFormat="1" applyFont="1" applyFill="1" applyBorder="1" applyAlignment="1">
      <alignment horizontal="center" vertical="center" readingOrder="2"/>
    </xf>
    <xf numFmtId="0" fontId="10" fillId="0" borderId="7" xfId="0" applyFont="1" applyBorder="1" applyAlignment="1">
      <alignment horizontal="right" wrapText="1"/>
    </xf>
    <xf numFmtId="3" fontId="1" fillId="0" borderId="0" xfId="0" applyNumberFormat="1" applyFont="1" applyFill="1" applyBorder="1" applyAlignment="1">
      <alignment vertical="center"/>
    </xf>
    <xf numFmtId="10" fontId="1" fillId="0" borderId="0" xfId="0" applyNumberFormat="1" applyFont="1" applyFill="1" applyBorder="1" applyAlignment="1">
      <alignment vertical="center"/>
    </xf>
    <xf numFmtId="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0" fillId="3" borderId="6" xfId="0" applyFont="1" applyFill="1" applyBorder="1"/>
    <xf numFmtId="0" fontId="20" fillId="3" borderId="7" xfId="0" applyFont="1" applyFill="1" applyBorder="1"/>
    <xf numFmtId="0" fontId="0" fillId="3" borderId="10" xfId="0" applyFill="1" applyBorder="1"/>
    <xf numFmtId="172" fontId="0" fillId="3" borderId="7" xfId="0" applyNumberFormat="1" applyFill="1" applyBorder="1" applyAlignment="1">
      <alignment readingOrder="2"/>
    </xf>
    <xf numFmtId="172" fontId="0" fillId="3" borderId="10" xfId="0" applyNumberFormat="1" applyFill="1" applyBorder="1" applyAlignment="1">
      <alignment readingOrder="2"/>
    </xf>
    <xf numFmtId="10" fontId="0" fillId="3" borderId="7" xfId="1" applyNumberFormat="1" applyFont="1" applyFill="1" applyBorder="1" applyAlignment="1">
      <alignment readingOrder="2"/>
    </xf>
    <xf numFmtId="10" fontId="0" fillId="3" borderId="10" xfId="1" applyNumberFormat="1" applyFont="1" applyFill="1" applyBorder="1" applyAlignment="1">
      <alignment readingOrder="2"/>
    </xf>
    <xf numFmtId="0" fontId="20" fillId="3" borderId="26" xfId="0" applyFont="1" applyFill="1" applyBorder="1" applyAlignment="1">
      <alignment wrapText="1"/>
    </xf>
    <xf numFmtId="172" fontId="0" fillId="3" borderId="29" xfId="0" applyNumberFormat="1" applyFill="1" applyBorder="1" applyAlignment="1">
      <alignment readingOrder="2"/>
    </xf>
    <xf numFmtId="172" fontId="0" fillId="3" borderId="27" xfId="0" applyNumberFormat="1" applyFill="1" applyBorder="1" applyAlignment="1">
      <alignment readingOrder="2"/>
    </xf>
    <xf numFmtId="0" fontId="0" fillId="0" borderId="49" xfId="0" applyBorder="1"/>
    <xf numFmtId="0" fontId="0" fillId="0" borderId="44" xfId="0" applyBorder="1"/>
    <xf numFmtId="10" fontId="21" fillId="0" borderId="44" xfId="1" applyNumberFormat="1" applyFont="1" applyBorder="1"/>
    <xf numFmtId="0" fontId="21" fillId="0" borderId="44" xfId="0" applyFont="1" applyBorder="1"/>
    <xf numFmtId="0" fontId="20" fillId="0" borderId="50" xfId="0" applyFont="1" applyBorder="1"/>
    <xf numFmtId="0" fontId="0" fillId="0" borderId="51" xfId="0" applyBorder="1"/>
    <xf numFmtId="0" fontId="0" fillId="0" borderId="43" xfId="0" applyBorder="1"/>
    <xf numFmtId="173" fontId="0" fillId="0" borderId="0" xfId="0" applyNumberFormat="1" applyBorder="1"/>
    <xf numFmtId="0" fontId="20" fillId="0" borderId="0" xfId="0" applyFont="1" applyFill="1" applyBorder="1"/>
    <xf numFmtId="174" fontId="0" fillId="0" borderId="0" xfId="0" applyNumberFormat="1" applyBorder="1"/>
    <xf numFmtId="0" fontId="20" fillId="0" borderId="43" xfId="0" applyFont="1" applyFill="1" applyBorder="1"/>
    <xf numFmtId="172" fontId="0" fillId="0" borderId="0" xfId="0" applyNumberFormat="1" applyBorder="1" applyAlignment="1">
      <alignment vertical="center" readingOrder="2"/>
    </xf>
    <xf numFmtId="0" fontId="20" fillId="0" borderId="0" xfId="0" applyFont="1" applyFill="1" applyBorder="1" applyAlignment="1">
      <alignment vertical="center"/>
    </xf>
    <xf numFmtId="172" fontId="0" fillId="0" borderId="0" xfId="0" applyNumberFormat="1" applyBorder="1" applyAlignment="1">
      <alignment readingOrder="2"/>
    </xf>
    <xf numFmtId="0" fontId="20" fillId="0" borderId="0" xfId="0" applyFont="1" applyBorder="1"/>
    <xf numFmtId="0" fontId="20" fillId="0" borderId="43" xfId="0" applyFont="1" applyBorder="1"/>
    <xf numFmtId="172" fontId="0" fillId="0" borderId="51" xfId="0" applyNumberFormat="1" applyBorder="1" applyAlignment="1">
      <alignment readingOrder="2"/>
    </xf>
    <xf numFmtId="0" fontId="20" fillId="0" borderId="51" xfId="0" applyFont="1" applyFill="1" applyBorder="1"/>
    <xf numFmtId="0" fontId="0" fillId="0" borderId="45" xfId="0" applyBorder="1"/>
    <xf numFmtId="0" fontId="19" fillId="0" borderId="0" xfId="0" applyFont="1" applyFill="1" applyBorder="1"/>
    <xf numFmtId="0" fontId="19" fillId="0" borderId="0" xfId="0" applyFont="1" applyBorder="1" applyAlignment="1"/>
    <xf numFmtId="0" fontId="21" fillId="0" borderId="50" xfId="0" applyFont="1" applyBorder="1"/>
    <xf numFmtId="0" fontId="21" fillId="0" borderId="0" xfId="0" applyFont="1" applyBorder="1"/>
    <xf numFmtId="10" fontId="21" fillId="0" borderId="0" xfId="1" applyNumberFormat="1" applyFont="1" applyBorder="1"/>
    <xf numFmtId="0" fontId="20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0" fillId="0" borderId="0" xfId="0" applyFont="1" applyBorder="1" applyAlignment="1">
      <alignment horizontal="right"/>
    </xf>
    <xf numFmtId="174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9" fontId="20" fillId="0" borderId="0" xfId="0" applyNumberFormat="1" applyFont="1" applyBorder="1" applyAlignment="1">
      <alignment horizontal="center"/>
    </xf>
    <xf numFmtId="0" fontId="23" fillId="0" borderId="0" xfId="0" applyFont="1" applyFill="1" applyBorder="1" applyAlignment="1">
      <alignment horizontal="left"/>
    </xf>
    <xf numFmtId="0" fontId="0" fillId="4" borderId="0" xfId="0" applyFill="1" applyBorder="1"/>
    <xf numFmtId="0" fontId="24" fillId="4" borderId="0" xfId="0" applyFont="1" applyFill="1" applyBorder="1"/>
    <xf numFmtId="0" fontId="25" fillId="4" borderId="0" xfId="0" applyFont="1" applyFill="1" applyBorder="1" applyAlignment="1">
      <alignment horizontal="center"/>
    </xf>
    <xf numFmtId="0" fontId="26" fillId="4" borderId="0" xfId="0" applyFont="1" applyFill="1" applyBorder="1" applyAlignment="1">
      <alignment horizontal="right"/>
    </xf>
    <xf numFmtId="172" fontId="20" fillId="0" borderId="0" xfId="0" applyNumberFormat="1" applyFont="1" applyBorder="1" applyAlignment="1">
      <alignment horizontal="center" readingOrder="2"/>
    </xf>
    <xf numFmtId="0" fontId="20" fillId="0" borderId="0" xfId="0" applyFont="1"/>
    <xf numFmtId="172" fontId="0" fillId="3" borderId="29" xfId="0" applyNumberFormat="1" applyFill="1" applyBorder="1" applyAlignment="1">
      <alignment horizontal="center" vertical="center" wrapText="1" readingOrder="2"/>
    </xf>
    <xf numFmtId="172" fontId="28" fillId="4" borderId="44" xfId="0" applyNumberFormat="1" applyFont="1" applyFill="1" applyBorder="1" applyAlignment="1">
      <alignment readingOrder="2"/>
    </xf>
    <xf numFmtId="0" fontId="0" fillId="4" borderId="44" xfId="0" applyFill="1" applyBorder="1"/>
    <xf numFmtId="0" fontId="27" fillId="4" borderId="0" xfId="0" applyFont="1" applyFill="1"/>
    <xf numFmtId="3" fontId="2" fillId="0" borderId="11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9" fillId="3" borderId="8" xfId="0" applyFont="1" applyFill="1" applyBorder="1" applyAlignment="1">
      <alignment horizontal="center"/>
    </xf>
    <xf numFmtId="0" fontId="19" fillId="3" borderId="9" xfId="0" applyFont="1" applyFill="1" applyBorder="1" applyAlignment="1">
      <alignment horizontal="center"/>
    </xf>
    <xf numFmtId="0" fontId="19" fillId="3" borderId="40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2" fillId="2" borderId="41" xfId="0" applyFont="1" applyFill="1" applyBorder="1" applyAlignment="1">
      <alignment horizontal="center" vertical="center" wrapText="1" readingOrder="2"/>
    </xf>
    <xf numFmtId="0" fontId="2" fillId="2" borderId="35" xfId="0" applyFont="1" applyFill="1" applyBorder="1" applyAlignment="1">
      <alignment horizontal="center" vertical="center" wrapText="1" readingOrder="2"/>
    </xf>
    <xf numFmtId="0" fontId="10" fillId="0" borderId="7" xfId="0" applyFont="1" applyBorder="1" applyAlignment="1">
      <alignment horizontal="right"/>
    </xf>
    <xf numFmtId="0" fontId="22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16" fillId="0" borderId="53" xfId="0" applyFont="1" applyBorder="1" applyAlignment="1">
      <alignment horizontal="center"/>
    </xf>
    <xf numFmtId="0" fontId="16" fillId="0" borderId="45" xfId="0" applyFont="1" applyBorder="1" applyAlignment="1">
      <alignment horizontal="center"/>
    </xf>
    <xf numFmtId="0" fontId="16" fillId="0" borderId="52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51" xfId="0" applyFont="1" applyBorder="1" applyAlignment="1">
      <alignment horizontal="center"/>
    </xf>
    <xf numFmtId="0" fontId="20" fillId="0" borderId="43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0" fillId="0" borderId="54" xfId="0" applyBorder="1" applyAlignment="1">
      <alignment horizontal="right"/>
    </xf>
    <xf numFmtId="0" fontId="0" fillId="0" borderId="55" xfId="0" applyBorder="1" applyAlignment="1">
      <alignment horizontal="right"/>
    </xf>
    <xf numFmtId="0" fontId="0" fillId="0" borderId="56" xfId="0" applyBorder="1" applyAlignment="1">
      <alignment horizontal="right"/>
    </xf>
    <xf numFmtId="0" fontId="20" fillId="0" borderId="57" xfId="0" applyFont="1" applyBorder="1" applyAlignment="1">
      <alignment horizontal="right"/>
    </xf>
    <xf numFmtId="0" fontId="20" fillId="0" borderId="58" xfId="0" applyFont="1" applyBorder="1" applyAlignment="1">
      <alignment horizontal="right"/>
    </xf>
    <xf numFmtId="0" fontId="20" fillId="0" borderId="59" xfId="0" applyFont="1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39" xfId="0" applyBorder="1" applyAlignment="1">
      <alignment horizontal="right"/>
    </xf>
  </cellXfs>
  <cellStyles count="6">
    <cellStyle name="Comma" xfId="3" builtinId="3"/>
    <cellStyle name="Currency" xfId="2" builtinId="4"/>
    <cellStyle name="Normal" xfId="0" builtinId="0"/>
    <cellStyle name="Normal 2" xfId="4" xr:uid="{00000000-0005-0000-0000-000003000000}"/>
    <cellStyle name="Percent" xfId="1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248479</xdr:colOff>
      <xdr:row>21</xdr:row>
      <xdr:rowOff>149087</xdr:rowOff>
    </xdr:from>
    <xdr:to>
      <xdr:col>21</xdr:col>
      <xdr:colOff>185681</xdr:colOff>
      <xdr:row>29</xdr:row>
      <xdr:rowOff>32534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8665385" y="5309152"/>
          <a:ext cx="2123810" cy="1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7:E37"/>
  <sheetViews>
    <sheetView rightToLeft="1" topLeftCell="A4" workbookViewId="0">
      <selection activeCell="C7" sqref="C7"/>
    </sheetView>
  </sheetViews>
  <sheetFormatPr defaultRowHeight="14" x14ac:dyDescent="0.3"/>
  <cols>
    <col min="3" max="3" width="21.75" customWidth="1"/>
    <col min="4" max="4" width="20.75" customWidth="1"/>
    <col min="5" max="5" width="16.75" customWidth="1"/>
    <col min="6" max="6" width="14.08203125" customWidth="1"/>
  </cols>
  <sheetData>
    <row r="7" spans="3:4" x14ac:dyDescent="0.3">
      <c r="C7" s="401" t="s">
        <v>206</v>
      </c>
    </row>
    <row r="8" spans="3:4" x14ac:dyDescent="0.3">
      <c r="C8" s="334" t="s">
        <v>216</v>
      </c>
      <c r="D8" s="334"/>
    </row>
    <row r="9" spans="3:4" x14ac:dyDescent="0.3">
      <c r="C9" s="334" t="s">
        <v>208</v>
      </c>
      <c r="D9" s="334"/>
    </row>
    <row r="10" spans="3:4" x14ac:dyDescent="0.3">
      <c r="C10" s="334" t="s">
        <v>209</v>
      </c>
      <c r="D10" s="334"/>
    </row>
    <row r="11" spans="3:4" x14ac:dyDescent="0.3">
      <c r="C11" s="334" t="s">
        <v>212</v>
      </c>
      <c r="D11" s="334"/>
    </row>
    <row r="12" spans="3:4" x14ac:dyDescent="0.3">
      <c r="C12" s="334" t="s">
        <v>217</v>
      </c>
      <c r="D12" s="334"/>
    </row>
    <row r="13" spans="3:4" x14ac:dyDescent="0.3">
      <c r="C13" s="334" t="s">
        <v>218</v>
      </c>
      <c r="D13" s="334"/>
    </row>
    <row r="14" spans="3:4" x14ac:dyDescent="0.3">
      <c r="C14" s="334" t="s">
        <v>207</v>
      </c>
      <c r="D14" s="334"/>
    </row>
    <row r="15" spans="3:4" x14ac:dyDescent="0.3">
      <c r="C15" s="334" t="s">
        <v>210</v>
      </c>
      <c r="D15" s="334"/>
    </row>
    <row r="16" spans="3:4" x14ac:dyDescent="0.3">
      <c r="C16" s="334" t="s">
        <v>211</v>
      </c>
      <c r="D16" s="334"/>
    </row>
    <row r="17" spans="3:5" x14ac:dyDescent="0.3">
      <c r="C17" s="334" t="s">
        <v>222</v>
      </c>
      <c r="D17" s="334"/>
    </row>
    <row r="18" spans="3:5" x14ac:dyDescent="0.3">
      <c r="C18" s="334" t="s">
        <v>223</v>
      </c>
      <c r="D18" s="334"/>
    </row>
    <row r="19" spans="3:5" x14ac:dyDescent="0.3">
      <c r="C19" s="339" t="s">
        <v>219</v>
      </c>
      <c r="D19" s="334"/>
    </row>
    <row r="20" spans="3:5" x14ac:dyDescent="0.3">
      <c r="C20" s="339" t="s">
        <v>220</v>
      </c>
      <c r="D20" s="334"/>
    </row>
    <row r="21" spans="3:5" x14ac:dyDescent="0.3">
      <c r="C21" s="339" t="s">
        <v>225</v>
      </c>
      <c r="D21" s="334"/>
    </row>
    <row r="22" spans="3:5" x14ac:dyDescent="0.3">
      <c r="C22" s="340"/>
      <c r="D22" s="338"/>
    </row>
    <row r="24" spans="3:5" x14ac:dyDescent="0.3">
      <c r="C24" s="401" t="s">
        <v>264</v>
      </c>
    </row>
    <row r="25" spans="3:5" ht="42" x14ac:dyDescent="0.3">
      <c r="C25" s="332" t="s">
        <v>213</v>
      </c>
      <c r="D25" s="333" t="s">
        <v>224</v>
      </c>
      <c r="E25" s="333" t="s">
        <v>214</v>
      </c>
    </row>
    <row r="26" spans="3:5" x14ac:dyDescent="0.3">
      <c r="C26" s="335">
        <v>1</v>
      </c>
      <c r="D26" s="334"/>
      <c r="E26" s="334"/>
    </row>
    <row r="27" spans="3:5" x14ac:dyDescent="0.3">
      <c r="C27" s="335">
        <v>2</v>
      </c>
      <c r="D27" s="334"/>
      <c r="E27" s="334"/>
    </row>
    <row r="28" spans="3:5" x14ac:dyDescent="0.3">
      <c r="C28" s="335">
        <v>3</v>
      </c>
      <c r="D28" s="334"/>
      <c r="E28" s="334"/>
    </row>
    <row r="29" spans="3:5" x14ac:dyDescent="0.3">
      <c r="C29" s="335">
        <v>4</v>
      </c>
      <c r="D29" s="334"/>
      <c r="E29" s="334"/>
    </row>
    <row r="30" spans="3:5" x14ac:dyDescent="0.3">
      <c r="C30" s="335">
        <v>5</v>
      </c>
      <c r="D30" s="334"/>
      <c r="E30" s="334"/>
    </row>
    <row r="31" spans="3:5" x14ac:dyDescent="0.3">
      <c r="C31" s="335">
        <v>6</v>
      </c>
      <c r="D31" s="334"/>
      <c r="E31" s="334"/>
    </row>
    <row r="32" spans="3:5" x14ac:dyDescent="0.3">
      <c r="C32" s="335">
        <v>7</v>
      </c>
      <c r="D32" s="334"/>
      <c r="E32" s="334"/>
    </row>
    <row r="33" spans="3:5" x14ac:dyDescent="0.3">
      <c r="C33" s="335">
        <v>8</v>
      </c>
      <c r="D33" s="334"/>
      <c r="E33" s="334"/>
    </row>
    <row r="34" spans="3:5" x14ac:dyDescent="0.3">
      <c r="C34" s="335">
        <v>9</v>
      </c>
      <c r="D34" s="334"/>
      <c r="E34" s="334"/>
    </row>
    <row r="35" spans="3:5" x14ac:dyDescent="0.3">
      <c r="C35" s="335">
        <v>10</v>
      </c>
      <c r="D35" s="334"/>
      <c r="E35" s="334"/>
    </row>
    <row r="36" spans="3:5" x14ac:dyDescent="0.3">
      <c r="C36" s="335">
        <v>11</v>
      </c>
      <c r="D36" s="334"/>
      <c r="E36" s="334"/>
    </row>
    <row r="37" spans="3:5" x14ac:dyDescent="0.3">
      <c r="C37" s="335"/>
      <c r="D37" s="334"/>
      <c r="E37" s="334"/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O48"/>
  <sheetViews>
    <sheetView rightToLeft="1" workbookViewId="0">
      <selection activeCell="C42" sqref="C42:M48"/>
    </sheetView>
  </sheetViews>
  <sheetFormatPr defaultRowHeight="14" x14ac:dyDescent="0.3"/>
  <cols>
    <col min="9" max="9" width="8.75" style="391"/>
    <col min="12" max="13" width="8.75" style="391"/>
  </cols>
  <sheetData>
    <row r="1" spans="3:15" x14ac:dyDescent="0.3">
      <c r="C1" s="403" t="s">
        <v>309</v>
      </c>
    </row>
    <row r="3" spans="3:15" x14ac:dyDescent="0.3">
      <c r="C3" s="402" t="s">
        <v>265</v>
      </c>
      <c r="D3" s="402" t="s">
        <v>266</v>
      </c>
      <c r="E3" s="402" t="s">
        <v>267</v>
      </c>
      <c r="F3" s="402" t="s">
        <v>207</v>
      </c>
      <c r="G3" s="402" t="s">
        <v>268</v>
      </c>
      <c r="H3" s="402" t="s">
        <v>269</v>
      </c>
      <c r="I3" s="402" t="s">
        <v>276</v>
      </c>
      <c r="J3" s="402" t="s">
        <v>270</v>
      </c>
      <c r="K3" s="402" t="s">
        <v>271</v>
      </c>
      <c r="L3" s="402" t="s">
        <v>274</v>
      </c>
      <c r="M3" s="402" t="s">
        <v>275</v>
      </c>
      <c r="N3" s="402" t="s">
        <v>272</v>
      </c>
      <c r="O3" s="402" t="s">
        <v>273</v>
      </c>
    </row>
    <row r="4" spans="3:15" x14ac:dyDescent="0.3"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</row>
    <row r="5" spans="3:15" x14ac:dyDescent="0.3"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</row>
    <row r="6" spans="3:15" x14ac:dyDescent="0.3"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</row>
    <row r="7" spans="3:15" x14ac:dyDescent="0.3"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</row>
    <row r="8" spans="3:15" x14ac:dyDescent="0.3"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</row>
    <row r="9" spans="3:15" x14ac:dyDescent="0.3"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</row>
    <row r="10" spans="3:15" x14ac:dyDescent="0.3"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4"/>
    </row>
    <row r="11" spans="3:15" x14ac:dyDescent="0.3"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</row>
    <row r="12" spans="3:15" x14ac:dyDescent="0.3"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  <c r="N12" s="334"/>
      <c r="O12" s="334"/>
    </row>
    <row r="13" spans="3:15" x14ac:dyDescent="0.3"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</row>
    <row r="14" spans="3:15" x14ac:dyDescent="0.3">
      <c r="C14" s="334"/>
      <c r="D14" s="334"/>
      <c r="E14" s="334"/>
      <c r="F14" s="334"/>
      <c r="G14" s="334"/>
      <c r="H14" s="334"/>
      <c r="I14" s="334"/>
      <c r="J14" s="334"/>
      <c r="K14" s="334"/>
      <c r="L14" s="334"/>
      <c r="M14" s="334"/>
      <c r="N14" s="334"/>
      <c r="O14" s="334"/>
    </row>
    <row r="15" spans="3:15" x14ac:dyDescent="0.3">
      <c r="C15" s="334"/>
      <c r="D15" s="334"/>
      <c r="E15" s="334"/>
      <c r="F15" s="334"/>
      <c r="G15" s="334"/>
      <c r="H15" s="334"/>
      <c r="I15" s="334"/>
      <c r="J15" s="334"/>
      <c r="K15" s="334"/>
      <c r="L15" s="334"/>
      <c r="M15" s="334"/>
      <c r="N15" s="334"/>
      <c r="O15" s="334"/>
    </row>
    <row r="16" spans="3:15" x14ac:dyDescent="0.3">
      <c r="C16" s="334"/>
      <c r="D16" s="334"/>
      <c r="E16" s="334"/>
      <c r="F16" s="334"/>
      <c r="G16" s="334"/>
      <c r="H16" s="334"/>
      <c r="I16" s="334"/>
      <c r="J16" s="334"/>
      <c r="K16" s="334"/>
      <c r="L16" s="334"/>
      <c r="M16" s="334"/>
      <c r="N16" s="334"/>
      <c r="O16" s="334"/>
    </row>
    <row r="17" spans="3:15" x14ac:dyDescent="0.3">
      <c r="C17" s="334"/>
      <c r="D17" s="334"/>
      <c r="E17" s="334"/>
      <c r="F17" s="334"/>
      <c r="G17" s="334"/>
      <c r="H17" s="334"/>
      <c r="I17" s="334"/>
      <c r="J17" s="334"/>
      <c r="K17" s="334"/>
      <c r="L17" s="334"/>
      <c r="M17" s="334"/>
      <c r="N17" s="334"/>
      <c r="O17" s="334"/>
    </row>
    <row r="18" spans="3:15" x14ac:dyDescent="0.3"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</row>
    <row r="19" spans="3:15" x14ac:dyDescent="0.3">
      <c r="C19" s="334"/>
      <c r="D19" s="334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334"/>
    </row>
    <row r="20" spans="3:15" x14ac:dyDescent="0.3">
      <c r="C20" s="334"/>
      <c r="D20" s="334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4"/>
    </row>
    <row r="21" spans="3:15" x14ac:dyDescent="0.3">
      <c r="C21" s="334"/>
      <c r="D21" s="334"/>
      <c r="E21" s="334"/>
      <c r="F21" s="334"/>
      <c r="G21" s="334"/>
      <c r="H21" s="334"/>
      <c r="I21" s="334"/>
      <c r="J21" s="334"/>
      <c r="K21" s="334"/>
      <c r="L21" s="334"/>
      <c r="M21" s="334"/>
      <c r="N21" s="334"/>
      <c r="O21" s="334"/>
    </row>
    <row r="22" spans="3:15" x14ac:dyDescent="0.3">
      <c r="C22" s="334"/>
      <c r="D22" s="334"/>
      <c r="E22" s="334"/>
      <c r="F22" s="334"/>
      <c r="G22" s="334"/>
      <c r="H22" s="334"/>
      <c r="I22" s="334"/>
      <c r="J22" s="334"/>
      <c r="K22" s="334"/>
      <c r="L22" s="334"/>
      <c r="M22" s="334"/>
      <c r="N22" s="334"/>
      <c r="O22" s="334"/>
    </row>
    <row r="23" spans="3:15" x14ac:dyDescent="0.3">
      <c r="C23" s="334"/>
      <c r="D23" s="334"/>
      <c r="E23" s="334"/>
      <c r="F23" s="334"/>
      <c r="G23" s="334"/>
      <c r="H23" s="334"/>
      <c r="I23" s="334"/>
      <c r="J23" s="334"/>
      <c r="K23" s="334"/>
      <c r="L23" s="334"/>
      <c r="M23" s="334"/>
      <c r="N23" s="334"/>
      <c r="O23" s="334"/>
    </row>
    <row r="24" spans="3:15" x14ac:dyDescent="0.3">
      <c r="C24" s="334"/>
      <c r="D24" s="334"/>
      <c r="E24" s="334"/>
      <c r="F24" s="334"/>
      <c r="G24" s="334"/>
      <c r="H24" s="334"/>
      <c r="I24" s="334"/>
      <c r="J24" s="334"/>
      <c r="K24" s="334"/>
      <c r="L24" s="334"/>
      <c r="M24" s="334"/>
      <c r="N24" s="334"/>
      <c r="O24" s="334"/>
    </row>
    <row r="27" spans="3:15" x14ac:dyDescent="0.3">
      <c r="C27" s="403" t="s">
        <v>310</v>
      </c>
    </row>
    <row r="30" spans="3:15" x14ac:dyDescent="0.3">
      <c r="C30" s="402" t="s">
        <v>265</v>
      </c>
      <c r="D30" s="402" t="s">
        <v>266</v>
      </c>
      <c r="E30" s="402" t="s">
        <v>267</v>
      </c>
      <c r="F30" s="402" t="s">
        <v>207</v>
      </c>
      <c r="G30" s="402" t="s">
        <v>268</v>
      </c>
      <c r="H30" s="402" t="s">
        <v>269</v>
      </c>
      <c r="I30" s="402" t="s">
        <v>270</v>
      </c>
      <c r="J30" s="402" t="s">
        <v>271</v>
      </c>
      <c r="K30" s="402" t="s">
        <v>274</v>
      </c>
      <c r="L30" s="402" t="s">
        <v>272</v>
      </c>
      <c r="M30" s="402" t="s">
        <v>273</v>
      </c>
    </row>
    <row r="31" spans="3:15" x14ac:dyDescent="0.3">
      <c r="C31" s="334"/>
      <c r="D31" s="334"/>
      <c r="E31" s="334"/>
      <c r="F31" s="334"/>
      <c r="G31" s="334"/>
      <c r="H31" s="334"/>
      <c r="I31" s="334"/>
      <c r="J31" s="334"/>
      <c r="K31" s="334"/>
      <c r="L31" s="334"/>
      <c r="M31" s="334"/>
      <c r="N31" s="338"/>
      <c r="O31" s="338"/>
    </row>
    <row r="32" spans="3:15" x14ac:dyDescent="0.3"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  <c r="N32" s="338"/>
      <c r="O32" s="338"/>
    </row>
    <row r="33" spans="3:15" x14ac:dyDescent="0.3">
      <c r="C33" s="334"/>
      <c r="D33" s="334"/>
      <c r="E33" s="334"/>
      <c r="F33" s="334"/>
      <c r="G33" s="334"/>
      <c r="H33" s="334"/>
      <c r="I33" s="334"/>
      <c r="J33" s="334"/>
      <c r="K33" s="334"/>
      <c r="L33" s="334"/>
      <c r="M33" s="334"/>
      <c r="N33" s="338"/>
      <c r="O33" s="338"/>
    </row>
    <row r="34" spans="3:15" x14ac:dyDescent="0.3">
      <c r="C34" s="334"/>
      <c r="D34" s="334"/>
      <c r="E34" s="334"/>
      <c r="F34" s="334"/>
      <c r="G34" s="334"/>
      <c r="H34" s="334"/>
      <c r="I34" s="334"/>
      <c r="J34" s="334"/>
      <c r="K34" s="334"/>
      <c r="L34" s="334"/>
      <c r="M34" s="334"/>
      <c r="N34" s="338"/>
      <c r="O34" s="338"/>
    </row>
    <row r="35" spans="3:15" x14ac:dyDescent="0.3">
      <c r="C35" s="334"/>
      <c r="D35" s="334"/>
      <c r="E35" s="334"/>
      <c r="F35" s="334"/>
      <c r="G35" s="334"/>
      <c r="H35" s="334"/>
      <c r="I35" s="334"/>
      <c r="J35" s="334"/>
      <c r="K35" s="334"/>
      <c r="L35" s="334"/>
      <c r="M35" s="334"/>
      <c r="N35" s="338"/>
      <c r="O35" s="338"/>
    </row>
    <row r="36" spans="3:15" x14ac:dyDescent="0.3">
      <c r="C36" s="334"/>
      <c r="D36" s="334"/>
      <c r="E36" s="334"/>
      <c r="F36" s="334"/>
      <c r="G36" s="334"/>
      <c r="H36" s="334"/>
      <c r="I36" s="334"/>
      <c r="J36" s="334"/>
      <c r="K36" s="334"/>
      <c r="L36" s="334"/>
      <c r="M36" s="334"/>
      <c r="N36" s="338"/>
      <c r="O36" s="338"/>
    </row>
    <row r="39" spans="3:15" x14ac:dyDescent="0.3">
      <c r="C39" s="403" t="s">
        <v>311</v>
      </c>
    </row>
    <row r="42" spans="3:15" x14ac:dyDescent="0.3">
      <c r="C42" s="402" t="s">
        <v>265</v>
      </c>
      <c r="D42" s="402" t="s">
        <v>266</v>
      </c>
      <c r="E42" s="402" t="s">
        <v>267</v>
      </c>
      <c r="F42" s="402" t="s">
        <v>207</v>
      </c>
      <c r="G42" s="402" t="s">
        <v>268</v>
      </c>
      <c r="H42" s="402" t="s">
        <v>269</v>
      </c>
      <c r="I42" s="402" t="s">
        <v>270</v>
      </c>
      <c r="J42" s="402" t="s">
        <v>271</v>
      </c>
      <c r="K42" s="402" t="s">
        <v>274</v>
      </c>
      <c r="L42" s="402" t="s">
        <v>272</v>
      </c>
      <c r="M42" s="402" t="s">
        <v>273</v>
      </c>
    </row>
    <row r="43" spans="3:15" x14ac:dyDescent="0.3">
      <c r="C43" s="334"/>
      <c r="D43" s="334"/>
      <c r="E43" s="334"/>
      <c r="F43" s="334"/>
      <c r="G43" s="334"/>
      <c r="H43" s="334"/>
      <c r="I43" s="334"/>
      <c r="J43" s="334"/>
      <c r="K43" s="334"/>
      <c r="L43" s="334"/>
      <c r="M43" s="334"/>
    </row>
    <row r="44" spans="3:15" x14ac:dyDescent="0.3">
      <c r="C44" s="334"/>
      <c r="D44" s="334"/>
      <c r="E44" s="334"/>
      <c r="F44" s="334"/>
      <c r="G44" s="334"/>
      <c r="H44" s="334"/>
      <c r="I44" s="334"/>
      <c r="J44" s="334"/>
      <c r="K44" s="334"/>
      <c r="L44" s="334"/>
      <c r="M44" s="334"/>
    </row>
    <row r="45" spans="3:15" x14ac:dyDescent="0.3"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4"/>
    </row>
    <row r="46" spans="3:15" x14ac:dyDescent="0.3"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34"/>
    </row>
    <row r="47" spans="3:15" x14ac:dyDescent="0.3"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</row>
    <row r="48" spans="3:15" x14ac:dyDescent="0.3">
      <c r="C48" s="334"/>
      <c r="D48" s="334"/>
      <c r="E48" s="334"/>
      <c r="F48" s="334"/>
      <c r="G48" s="334"/>
      <c r="H48" s="334"/>
      <c r="I48" s="334"/>
      <c r="J48" s="334"/>
      <c r="K48" s="334"/>
      <c r="L48" s="334"/>
      <c r="M48" s="334"/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>
      <selection activeCell="C4" sqref="C4"/>
    </sheetView>
  </sheetViews>
  <sheetFormatPr defaultRowHeight="14" x14ac:dyDescent="0.3"/>
  <sheetData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82"/>
  <sheetViews>
    <sheetView showGridLines="0" rightToLeft="1" topLeftCell="A40" zoomScaleSheetLayoutView="100" workbookViewId="0">
      <selection activeCell="M14" sqref="M14"/>
    </sheetView>
  </sheetViews>
  <sheetFormatPr defaultColWidth="9" defaultRowHeight="14" x14ac:dyDescent="0.3"/>
  <cols>
    <col min="1" max="1" width="33.25" style="206" customWidth="1"/>
    <col min="2" max="2" width="14.75" style="206" customWidth="1"/>
    <col min="3" max="3" width="12.5" style="206" customWidth="1"/>
    <col min="4" max="4" width="12.58203125" style="206" customWidth="1"/>
    <col min="5" max="5" width="10.75" style="206" customWidth="1"/>
    <col min="6" max="6" width="11.5" style="206" customWidth="1"/>
    <col min="7" max="7" width="9.33203125" style="206" customWidth="1"/>
    <col min="8" max="8" width="11" style="206" customWidth="1"/>
    <col min="9" max="9" width="10" style="206" customWidth="1"/>
    <col min="10" max="10" width="7" style="206" customWidth="1"/>
    <col min="11" max="11" width="8.5" style="206" customWidth="1"/>
    <col min="12" max="12" width="7.58203125" style="206" customWidth="1"/>
    <col min="13" max="13" width="7.33203125" style="206" customWidth="1"/>
    <col min="14" max="16384" width="9" style="206"/>
  </cols>
  <sheetData>
    <row r="1" spans="1:13" s="20" customFormat="1" ht="15.5" x14ac:dyDescent="0.3">
      <c r="A1" s="29" t="s">
        <v>94</v>
      </c>
      <c r="B1" s="59"/>
      <c r="C1" s="58"/>
      <c r="D1" s="59"/>
      <c r="E1" s="60"/>
      <c r="F1" s="60"/>
      <c r="G1" s="123"/>
      <c r="H1" s="98"/>
      <c r="I1" s="98"/>
      <c r="J1" s="98"/>
      <c r="K1" s="98"/>
      <c r="L1" s="98"/>
      <c r="M1" s="98"/>
    </row>
    <row r="2" spans="1:13" s="20" customFormat="1" ht="9" customHeight="1" x14ac:dyDescent="0.3">
      <c r="A2" s="29"/>
      <c r="B2" s="59"/>
      <c r="C2" s="58"/>
      <c r="D2" s="59"/>
      <c r="E2" s="60"/>
      <c r="F2" s="60"/>
      <c r="G2" s="123"/>
      <c r="H2" s="98"/>
      <c r="I2" s="98"/>
      <c r="J2" s="98"/>
      <c r="K2" s="98"/>
      <c r="L2" s="98"/>
      <c r="M2" s="98"/>
    </row>
    <row r="3" spans="1:13" s="183" customFormat="1" ht="12" customHeight="1" x14ac:dyDescent="0.3">
      <c r="A3" s="180" t="s">
        <v>69</v>
      </c>
      <c r="B3" s="181"/>
      <c r="C3" s="181"/>
      <c r="D3" s="181"/>
      <c r="E3" s="181"/>
      <c r="F3" s="181"/>
      <c r="G3" s="182"/>
      <c r="H3" s="181"/>
      <c r="I3" s="181"/>
      <c r="J3" s="181"/>
      <c r="K3" s="181"/>
      <c r="L3" s="181"/>
      <c r="M3" s="181"/>
    </row>
    <row r="4" spans="1:13" s="183" customFormat="1" ht="8.25" customHeight="1" x14ac:dyDescent="0.3">
      <c r="A4" s="180"/>
      <c r="B4" s="181"/>
      <c r="C4" s="181"/>
      <c r="D4" s="181"/>
      <c r="E4" s="181"/>
      <c r="F4" s="181"/>
      <c r="G4" s="182"/>
      <c r="H4" s="181"/>
      <c r="I4" s="181"/>
      <c r="J4" s="181"/>
      <c r="K4" s="181"/>
      <c r="L4" s="181"/>
      <c r="M4" s="181"/>
    </row>
    <row r="5" spans="1:13" ht="12.75" customHeight="1" x14ac:dyDescent="0.35">
      <c r="A5" s="306"/>
      <c r="B5" s="307"/>
      <c r="C5" s="307"/>
    </row>
    <row r="6" spans="1:13" ht="20.149999999999999" customHeight="1" x14ac:dyDescent="0.35">
      <c r="A6" s="316" t="s">
        <v>215</v>
      </c>
      <c r="B6" s="175"/>
      <c r="C6" s="307"/>
      <c r="D6" s="308"/>
      <c r="E6" s="308"/>
      <c r="F6" s="308"/>
    </row>
    <row r="7" spans="1:13" ht="20.149999999999999" customHeight="1" x14ac:dyDescent="0.35">
      <c r="A7" s="316" t="s">
        <v>152</v>
      </c>
      <c r="B7" s="175"/>
      <c r="C7" s="350"/>
      <c r="D7" s="308"/>
      <c r="E7" s="308"/>
      <c r="F7" s="308"/>
    </row>
    <row r="8" spans="1:13" ht="20.149999999999999" customHeight="1" x14ac:dyDescent="0.35">
      <c r="A8" s="316" t="s">
        <v>170</v>
      </c>
      <c r="B8" s="175"/>
      <c r="C8" s="307"/>
      <c r="D8" s="308"/>
      <c r="E8" s="308"/>
      <c r="F8" s="308"/>
    </row>
    <row r="9" spans="1:13" ht="20.149999999999999" customHeight="1" x14ac:dyDescent="0.35">
      <c r="A9" s="316" t="s">
        <v>169</v>
      </c>
      <c r="B9" s="175"/>
      <c r="C9" s="307"/>
    </row>
    <row r="10" spans="1:13" ht="20.149999999999999" customHeight="1" x14ac:dyDescent="0.35">
      <c r="A10" s="316" t="s">
        <v>171</v>
      </c>
      <c r="B10" s="175"/>
      <c r="C10" s="307"/>
      <c r="D10" s="309"/>
      <c r="E10" s="310"/>
      <c r="F10" s="309"/>
    </row>
    <row r="11" spans="1:13" s="183" customFormat="1" ht="20.149999999999999" customHeight="1" x14ac:dyDescent="0.3">
      <c r="A11" s="180"/>
      <c r="B11" s="181"/>
      <c r="C11" s="181"/>
      <c r="D11" s="181"/>
      <c r="E11" s="181"/>
      <c r="F11" s="181"/>
      <c r="G11" s="182"/>
      <c r="H11" s="181"/>
      <c r="I11" s="181"/>
      <c r="J11" s="181"/>
      <c r="K11" s="181"/>
      <c r="L11" s="181"/>
      <c r="M11" s="181"/>
    </row>
    <row r="12" spans="1:13" s="186" customFormat="1" ht="38.25" customHeight="1" x14ac:dyDescent="0.3">
      <c r="A12" s="184"/>
      <c r="B12" s="184" t="s">
        <v>71</v>
      </c>
      <c r="C12" s="184" t="s">
        <v>67</v>
      </c>
      <c r="D12" s="184" t="s">
        <v>81</v>
      </c>
      <c r="E12" s="184" t="s">
        <v>0</v>
      </c>
      <c r="F12" s="184" t="s">
        <v>67</v>
      </c>
      <c r="G12" s="185"/>
    </row>
    <row r="13" spans="1:13" s="183" customFormat="1" ht="20.149999999999999" customHeight="1" x14ac:dyDescent="0.3">
      <c r="A13" s="187" t="s">
        <v>76</v>
      </c>
      <c r="B13" s="133" t="s">
        <v>150</v>
      </c>
      <c r="C13" s="260"/>
      <c r="D13" s="260"/>
      <c r="E13" s="175"/>
      <c r="F13" s="175"/>
      <c r="G13" s="188"/>
      <c r="H13" s="181"/>
      <c r="I13" s="181"/>
      <c r="J13" s="181"/>
      <c r="K13" s="181"/>
      <c r="L13" s="181"/>
      <c r="M13" s="181"/>
    </row>
    <row r="14" spans="1:13" s="194" customFormat="1" ht="20.149999999999999" customHeight="1" x14ac:dyDescent="0.3">
      <c r="A14" s="189" t="s">
        <v>1</v>
      </c>
      <c r="B14" s="190"/>
      <c r="C14" s="190"/>
      <c r="D14" s="133"/>
      <c r="E14" s="190"/>
      <c r="F14" s="191"/>
      <c r="G14" s="192"/>
      <c r="H14" s="193"/>
      <c r="I14" s="193"/>
      <c r="J14" s="193"/>
      <c r="K14" s="193"/>
      <c r="L14" s="193"/>
      <c r="M14" s="193"/>
    </row>
    <row r="15" spans="1:13" s="195" customFormat="1" ht="20.149999999999999" hidden="1" customHeight="1" x14ac:dyDescent="0.3">
      <c r="B15" s="196"/>
      <c r="C15" s="196" t="s">
        <v>2</v>
      </c>
      <c r="D15" s="196"/>
      <c r="E15" s="196"/>
      <c r="F15" s="197"/>
      <c r="G15" s="198"/>
      <c r="H15" s="196"/>
      <c r="I15" s="196"/>
      <c r="J15" s="196"/>
      <c r="K15" s="196"/>
      <c r="L15" s="196"/>
      <c r="M15" s="196"/>
    </row>
    <row r="16" spans="1:13" s="195" customFormat="1" ht="20.149999999999999" customHeight="1" x14ac:dyDescent="0.3">
      <c r="B16" s="196"/>
      <c r="C16" s="196"/>
      <c r="D16" s="196"/>
      <c r="E16" s="198"/>
      <c r="F16" s="197"/>
      <c r="G16" s="198"/>
      <c r="H16" s="196"/>
      <c r="I16" s="196"/>
      <c r="J16" s="196"/>
      <c r="K16" s="196"/>
      <c r="L16" s="196"/>
      <c r="M16" s="196"/>
    </row>
    <row r="17" spans="1:13" s="183" customFormat="1" ht="20.149999999999999" customHeight="1" x14ac:dyDescent="0.3">
      <c r="A17" s="180" t="s">
        <v>17</v>
      </c>
      <c r="B17" s="181"/>
      <c r="C17" s="181"/>
      <c r="E17" s="181"/>
      <c r="F17" s="181"/>
      <c r="G17" s="181"/>
      <c r="H17" s="181"/>
      <c r="I17" s="181"/>
      <c r="J17" s="181"/>
      <c r="K17" s="181"/>
      <c r="L17" s="181"/>
      <c r="M17" s="181"/>
    </row>
    <row r="18" spans="1:13" s="186" customFormat="1" ht="39.75" customHeight="1" x14ac:dyDescent="0.3">
      <c r="A18" s="184"/>
      <c r="B18" s="184" t="s">
        <v>71</v>
      </c>
      <c r="C18" s="184" t="s">
        <v>67</v>
      </c>
      <c r="D18" s="184" t="s">
        <v>81</v>
      </c>
      <c r="E18" s="184" t="s">
        <v>0</v>
      </c>
      <c r="F18" s="184" t="s">
        <v>67</v>
      </c>
      <c r="G18" s="185"/>
    </row>
    <row r="19" spans="1:13" s="186" customFormat="1" ht="39.75" customHeight="1" x14ac:dyDescent="0.3">
      <c r="A19" s="341" t="s">
        <v>226</v>
      </c>
      <c r="B19" s="342" t="s">
        <v>227</v>
      </c>
      <c r="C19" s="184"/>
      <c r="D19" s="184"/>
      <c r="E19" s="184"/>
      <c r="F19" s="184"/>
      <c r="G19" s="185"/>
    </row>
    <row r="20" spans="1:13" s="183" customFormat="1" ht="20.149999999999999" customHeight="1" x14ac:dyDescent="0.3">
      <c r="A20" s="187" t="s">
        <v>277</v>
      </c>
      <c r="B20" s="133" t="s">
        <v>72</v>
      </c>
      <c r="C20" s="133"/>
      <c r="D20" s="133"/>
      <c r="E20" s="260"/>
      <c r="F20" s="175"/>
      <c r="G20" s="261"/>
      <c r="H20" s="301"/>
      <c r="I20" s="181"/>
      <c r="J20" s="181"/>
      <c r="K20" s="181"/>
      <c r="L20" s="181"/>
      <c r="M20" s="181"/>
    </row>
    <row r="21" spans="1:13" s="183" customFormat="1" ht="20.149999999999999" customHeight="1" x14ac:dyDescent="0.3">
      <c r="A21" s="187" t="s">
        <v>278</v>
      </c>
      <c r="B21" s="133" t="s">
        <v>238</v>
      </c>
      <c r="C21" s="133"/>
      <c r="D21" s="133"/>
      <c r="E21" s="260"/>
      <c r="F21" s="175"/>
      <c r="G21" s="261"/>
      <c r="H21" s="301"/>
      <c r="I21" s="181"/>
      <c r="J21" s="181"/>
      <c r="K21" s="181"/>
      <c r="L21" s="181"/>
      <c r="M21" s="181"/>
    </row>
    <row r="22" spans="1:13" s="183" customFormat="1" ht="20.149999999999999" customHeight="1" x14ac:dyDescent="0.3">
      <c r="A22" s="187" t="s">
        <v>68</v>
      </c>
      <c r="B22" s="133" t="s">
        <v>73</v>
      </c>
      <c r="C22" s="133"/>
      <c r="D22" s="133"/>
      <c r="E22" s="260"/>
      <c r="F22" s="200"/>
      <c r="G22" s="261"/>
      <c r="H22" s="301"/>
      <c r="I22" s="181"/>
      <c r="J22" s="181"/>
      <c r="K22" s="181"/>
      <c r="L22" s="181"/>
      <c r="M22" s="181"/>
    </row>
    <row r="23" spans="1:13" s="183" customFormat="1" ht="20.149999999999999" customHeight="1" x14ac:dyDescent="0.3">
      <c r="A23" s="189" t="s">
        <v>18</v>
      </c>
      <c r="B23" s="190"/>
      <c r="C23" s="190"/>
      <c r="D23" s="190"/>
      <c r="E23" s="191"/>
      <c r="F23" s="191"/>
      <c r="G23" s="201"/>
      <c r="I23" s="181"/>
      <c r="J23" s="181"/>
      <c r="K23" s="181"/>
      <c r="L23" s="181"/>
      <c r="M23" s="181"/>
    </row>
    <row r="24" spans="1:13" s="183" customFormat="1" ht="15.75" customHeight="1" x14ac:dyDescent="0.3">
      <c r="A24" s="202"/>
      <c r="B24" s="181"/>
      <c r="C24" s="203"/>
      <c r="D24" s="203"/>
      <c r="E24" s="269">
        <f>SUM(E20:E22)</f>
        <v>0</v>
      </c>
      <c r="F24" s="204"/>
      <c r="G24" s="182"/>
      <c r="H24" s="181"/>
      <c r="I24" s="181"/>
      <c r="J24" s="181"/>
      <c r="K24" s="181"/>
      <c r="L24" s="181"/>
      <c r="M24" s="181"/>
    </row>
    <row r="25" spans="1:13" s="183" customFormat="1" ht="15.75" customHeight="1" x14ac:dyDescent="0.3">
      <c r="A25" s="353" t="s">
        <v>279</v>
      </c>
      <c r="B25" s="354"/>
      <c r="C25" s="355"/>
      <c r="D25" s="355"/>
      <c r="E25" s="356"/>
      <c r="F25" s="357"/>
      <c r="G25" s="358"/>
      <c r="H25" s="181"/>
      <c r="I25" s="181"/>
      <c r="J25" s="181"/>
      <c r="K25" s="181"/>
      <c r="L25" s="181"/>
      <c r="M25" s="181"/>
    </row>
    <row r="26" spans="1:13" s="183" customFormat="1" ht="15.75" customHeight="1" x14ac:dyDescent="0.3">
      <c r="A26" s="367" t="s">
        <v>230</v>
      </c>
      <c r="B26" s="360"/>
      <c r="C26" s="361"/>
      <c r="D26" s="362" t="s">
        <v>231</v>
      </c>
      <c r="E26" s="362" t="s">
        <v>237</v>
      </c>
      <c r="F26" s="364" t="s">
        <v>232</v>
      </c>
      <c r="G26" s="365"/>
      <c r="H26" s="181"/>
      <c r="I26" s="181"/>
      <c r="J26" s="181"/>
      <c r="K26" s="181"/>
      <c r="L26" s="181"/>
      <c r="M26" s="181"/>
    </row>
    <row r="27" spans="1:13" s="183" customFormat="1" ht="15.75" customHeight="1" x14ac:dyDescent="0.3">
      <c r="A27" s="367" t="s">
        <v>233</v>
      </c>
      <c r="B27" s="360"/>
      <c r="C27" s="361"/>
      <c r="D27" s="366"/>
      <c r="E27" s="363"/>
      <c r="F27" s="366"/>
      <c r="G27" s="365"/>
      <c r="H27" s="181"/>
      <c r="I27" s="181"/>
      <c r="J27" s="181"/>
      <c r="K27" s="181"/>
      <c r="L27" s="181"/>
      <c r="M27" s="181"/>
    </row>
    <row r="28" spans="1:13" s="183" customFormat="1" ht="15.75" customHeight="1" x14ac:dyDescent="0.3">
      <c r="A28" s="367" t="s">
        <v>235</v>
      </c>
      <c r="B28" s="360"/>
      <c r="C28" s="361"/>
      <c r="D28" s="366"/>
      <c r="E28" s="363"/>
      <c r="F28" s="366"/>
      <c r="G28" s="365"/>
      <c r="H28" s="181"/>
      <c r="I28" s="181"/>
      <c r="J28" s="181"/>
      <c r="K28" s="181"/>
      <c r="L28" s="181"/>
      <c r="M28" s="181"/>
    </row>
    <row r="29" spans="1:13" s="183" customFormat="1" ht="15.75" customHeight="1" x14ac:dyDescent="0.3">
      <c r="A29" s="367" t="s">
        <v>234</v>
      </c>
      <c r="B29" s="360"/>
      <c r="C29" s="361"/>
      <c r="D29" s="366"/>
      <c r="E29" s="363"/>
      <c r="F29" s="366"/>
      <c r="G29" s="365"/>
      <c r="H29" s="181"/>
      <c r="I29" s="181"/>
      <c r="J29" s="181"/>
      <c r="K29" s="181"/>
      <c r="L29" s="181"/>
      <c r="M29" s="181"/>
    </row>
    <row r="30" spans="1:13" s="183" customFormat="1" ht="15.75" customHeight="1" x14ac:dyDescent="0.3">
      <c r="A30" s="367" t="s">
        <v>236</v>
      </c>
      <c r="B30" s="360"/>
      <c r="C30" s="361"/>
      <c r="D30" s="366"/>
      <c r="E30" s="363"/>
      <c r="F30" s="366"/>
      <c r="G30" s="365"/>
      <c r="H30" s="181"/>
      <c r="I30" s="181"/>
      <c r="J30" s="181"/>
      <c r="K30" s="181"/>
      <c r="L30" s="181"/>
      <c r="M30" s="181"/>
    </row>
    <row r="31" spans="1:13" s="183" customFormat="1" ht="15.75" customHeight="1" x14ac:dyDescent="0.3">
      <c r="A31" s="359"/>
      <c r="B31" s="360"/>
      <c r="C31" s="361"/>
      <c r="D31" s="366"/>
      <c r="E31" s="363"/>
      <c r="F31" s="366"/>
      <c r="G31" s="365"/>
      <c r="H31" s="181"/>
      <c r="I31" s="181"/>
      <c r="J31" s="181"/>
      <c r="K31" s="181"/>
      <c r="L31" s="181"/>
      <c r="M31" s="181"/>
    </row>
    <row r="32" spans="1:13" s="183" customFormat="1" ht="15.75" customHeight="1" x14ac:dyDescent="0.3">
      <c r="A32" s="202"/>
      <c r="B32" s="181"/>
      <c r="C32" s="203"/>
      <c r="D32" s="203"/>
      <c r="E32" s="269"/>
      <c r="F32" s="204"/>
      <c r="G32" s="182"/>
      <c r="H32" s="181"/>
      <c r="I32" s="181"/>
      <c r="J32" s="181"/>
      <c r="K32" s="181"/>
      <c r="L32" s="181"/>
      <c r="M32" s="181"/>
    </row>
    <row r="33" spans="1:13" s="183" customFormat="1" ht="15.75" customHeight="1" x14ac:dyDescent="0.3">
      <c r="A33" s="202"/>
      <c r="B33" s="181"/>
      <c r="C33" s="203"/>
      <c r="D33" s="203"/>
      <c r="E33" s="269"/>
      <c r="F33" s="204"/>
      <c r="G33" s="182"/>
      <c r="H33" s="181"/>
      <c r="I33" s="181"/>
      <c r="J33" s="181"/>
      <c r="K33" s="181"/>
      <c r="L33" s="181"/>
      <c r="M33" s="181"/>
    </row>
    <row r="34" spans="1:13" s="183" customFormat="1" ht="15.75" customHeight="1" x14ac:dyDescent="0.3">
      <c r="A34" s="180" t="s">
        <v>20</v>
      </c>
      <c r="B34" s="181"/>
      <c r="C34" s="181"/>
      <c r="D34" s="181"/>
      <c r="E34" s="181"/>
      <c r="F34" s="181"/>
      <c r="G34" s="182"/>
      <c r="H34" s="181"/>
      <c r="I34" s="181"/>
      <c r="J34" s="181"/>
      <c r="K34" s="181"/>
      <c r="L34" s="181"/>
      <c r="M34" s="181"/>
    </row>
    <row r="35" spans="1:13" s="186" customFormat="1" ht="38.25" customHeight="1" x14ac:dyDescent="0.3">
      <c r="A35" s="184"/>
      <c r="B35" s="184" t="s">
        <v>71</v>
      </c>
      <c r="C35" s="184" t="s">
        <v>67</v>
      </c>
      <c r="D35" s="184" t="s">
        <v>81</v>
      </c>
      <c r="E35" s="184" t="s">
        <v>0</v>
      </c>
      <c r="F35" s="184" t="s">
        <v>67</v>
      </c>
      <c r="G35" s="185"/>
    </row>
    <row r="36" spans="1:13" s="186" customFormat="1" ht="19.5" hidden="1" customHeight="1" x14ac:dyDescent="0.3">
      <c r="A36" s="187" t="s">
        <v>201</v>
      </c>
      <c r="B36" s="184"/>
      <c r="C36" s="185" t="e">
        <f>#REF!</f>
        <v>#REF!</v>
      </c>
      <c r="D36" s="185" t="e">
        <f>#REF!</f>
        <v>#REF!</v>
      </c>
      <c r="E36" s="331" t="e">
        <f>#REF!</f>
        <v>#REF!</v>
      </c>
      <c r="F36" s="331" t="e">
        <f>#REF!</f>
        <v>#REF!</v>
      </c>
      <c r="G36" s="188"/>
    </row>
    <row r="37" spans="1:13" s="183" customFormat="1" ht="20.149999999999999" customHeight="1" x14ac:dyDescent="0.3">
      <c r="A37" s="187" t="s">
        <v>202</v>
      </c>
      <c r="B37" s="133" t="s">
        <v>150</v>
      </c>
      <c r="C37" s="260"/>
      <c r="D37" s="260"/>
      <c r="E37" s="133"/>
      <c r="F37" s="175"/>
      <c r="G37" s="188"/>
      <c r="H37" s="181"/>
      <c r="I37" s="181"/>
      <c r="J37" s="181"/>
      <c r="K37" s="181"/>
      <c r="L37" s="181"/>
      <c r="M37" s="181"/>
    </row>
    <row r="38" spans="1:13" s="183" customFormat="1" ht="20.149999999999999" customHeight="1" x14ac:dyDescent="0.3">
      <c r="A38" s="187" t="s">
        <v>226</v>
      </c>
      <c r="B38" s="133" t="s">
        <v>227</v>
      </c>
      <c r="C38" s="260"/>
      <c r="D38" s="260"/>
      <c r="E38" s="133"/>
      <c r="F38" s="175"/>
      <c r="G38" s="188"/>
      <c r="H38" s="181"/>
      <c r="I38" s="181"/>
      <c r="J38" s="181"/>
      <c r="K38" s="181"/>
      <c r="L38" s="181"/>
      <c r="M38" s="181"/>
    </row>
    <row r="39" spans="1:13" s="183" customFormat="1" ht="20.149999999999999" customHeight="1" x14ac:dyDescent="0.3">
      <c r="A39" s="187" t="s">
        <v>277</v>
      </c>
      <c r="B39" s="133" t="s">
        <v>72</v>
      </c>
      <c r="C39" s="133"/>
      <c r="D39" s="133"/>
      <c r="E39" s="260"/>
      <c r="F39" s="175"/>
      <c r="G39" s="188"/>
      <c r="H39" s="181"/>
      <c r="I39" s="181"/>
      <c r="J39" s="181"/>
      <c r="K39" s="181"/>
      <c r="L39" s="181"/>
      <c r="M39" s="181"/>
    </row>
    <row r="40" spans="1:13" s="183" customFormat="1" ht="20.149999999999999" customHeight="1" x14ac:dyDescent="0.3">
      <c r="A40" s="187" t="s">
        <v>278</v>
      </c>
      <c r="B40" s="133" t="s">
        <v>238</v>
      </c>
      <c r="C40" s="133"/>
      <c r="D40" s="133"/>
      <c r="E40" s="260"/>
      <c r="F40" s="175"/>
      <c r="G40" s="188"/>
      <c r="H40" s="181"/>
      <c r="I40" s="181"/>
      <c r="J40" s="181"/>
      <c r="K40" s="181"/>
      <c r="L40" s="181"/>
      <c r="M40" s="181"/>
    </row>
    <row r="41" spans="1:13" s="183" customFormat="1" ht="20.149999999999999" customHeight="1" x14ac:dyDescent="0.3">
      <c r="A41" s="187" t="s">
        <v>68</v>
      </c>
      <c r="B41" s="133" t="s">
        <v>73</v>
      </c>
      <c r="C41" s="133"/>
      <c r="D41" s="133"/>
      <c r="E41" s="175"/>
      <c r="F41" s="175"/>
      <c r="G41" s="188"/>
      <c r="H41" s="181"/>
      <c r="I41" s="181"/>
      <c r="J41" s="181"/>
      <c r="K41" s="181"/>
      <c r="L41" s="181"/>
      <c r="M41" s="181"/>
    </row>
    <row r="42" spans="1:13" s="183" customFormat="1" ht="20.149999999999999" customHeight="1" x14ac:dyDescent="0.3">
      <c r="A42" s="367" t="s">
        <v>233</v>
      </c>
      <c r="B42" s="133"/>
      <c r="C42" s="133"/>
      <c r="D42" s="133"/>
      <c r="E42" s="175"/>
      <c r="F42" s="175"/>
      <c r="G42" s="188"/>
      <c r="H42" s="181"/>
      <c r="I42" s="181"/>
      <c r="J42" s="181"/>
      <c r="K42" s="181"/>
      <c r="L42" s="181"/>
      <c r="M42" s="181"/>
    </row>
    <row r="43" spans="1:13" s="183" customFormat="1" ht="20.149999999999999" customHeight="1" x14ac:dyDescent="0.3">
      <c r="A43" s="367" t="s">
        <v>235</v>
      </c>
      <c r="B43" s="133"/>
      <c r="C43" s="133"/>
      <c r="D43" s="133"/>
      <c r="E43" s="175"/>
      <c r="F43" s="175"/>
      <c r="G43" s="188"/>
      <c r="H43" s="181"/>
      <c r="I43" s="181"/>
      <c r="J43" s="181"/>
      <c r="K43" s="181"/>
      <c r="L43" s="181"/>
      <c r="M43" s="181"/>
    </row>
    <row r="44" spans="1:13" s="183" customFormat="1" ht="20.149999999999999" customHeight="1" x14ac:dyDescent="0.3">
      <c r="A44" s="367" t="s">
        <v>234</v>
      </c>
      <c r="B44" s="133"/>
      <c r="C44" s="133"/>
      <c r="D44" s="133"/>
      <c r="E44" s="175"/>
      <c r="F44" s="175"/>
      <c r="G44" s="188"/>
      <c r="H44" s="181"/>
      <c r="I44" s="181"/>
      <c r="J44" s="181"/>
      <c r="K44" s="181"/>
      <c r="L44" s="181"/>
      <c r="M44" s="181"/>
    </row>
    <row r="45" spans="1:13" s="183" customFormat="1" ht="20.149999999999999" customHeight="1" x14ac:dyDescent="0.3">
      <c r="A45" s="367" t="s">
        <v>236</v>
      </c>
      <c r="B45" s="133"/>
      <c r="C45" s="133"/>
      <c r="D45" s="133"/>
      <c r="E45" s="175"/>
      <c r="F45" s="175"/>
      <c r="G45" s="188"/>
      <c r="H45" s="181"/>
      <c r="I45" s="181"/>
      <c r="J45" s="181"/>
      <c r="K45" s="181"/>
      <c r="L45" s="181"/>
      <c r="M45" s="181"/>
    </row>
    <row r="46" spans="1:13" s="194" customFormat="1" ht="22.5" customHeight="1" x14ac:dyDescent="0.3">
      <c r="A46" s="189" t="s">
        <v>1</v>
      </c>
      <c r="B46" s="133"/>
      <c r="C46" s="190"/>
      <c r="D46" s="190"/>
      <c r="E46" s="191"/>
      <c r="F46" s="191"/>
      <c r="G46" s="201"/>
      <c r="H46" s="193"/>
      <c r="I46" s="193"/>
      <c r="J46" s="193"/>
      <c r="K46" s="193"/>
      <c r="L46" s="193"/>
      <c r="M46" s="193"/>
    </row>
    <row r="47" spans="1:13" s="183" customFormat="1" ht="20.149999999999999" hidden="1" customHeight="1" x14ac:dyDescent="0.3">
      <c r="B47" s="181"/>
      <c r="C47" s="196" t="s">
        <v>2</v>
      </c>
      <c r="D47" s="181"/>
      <c r="E47" s="197">
        <f>E14+E23</f>
        <v>0</v>
      </c>
      <c r="F47" s="197" t="e">
        <f>F14+F23+#REF!</f>
        <v>#REF!</v>
      </c>
      <c r="G47" s="182"/>
      <c r="H47" s="181"/>
      <c r="I47" s="181"/>
      <c r="J47" s="181"/>
      <c r="K47" s="181"/>
      <c r="L47" s="181"/>
      <c r="M47" s="181"/>
    </row>
    <row r="48" spans="1:13" s="20" customFormat="1" ht="15.5" hidden="1" x14ac:dyDescent="0.3">
      <c r="A48" s="29"/>
      <c r="B48" s="59"/>
      <c r="C48" s="134" t="s">
        <v>75</v>
      </c>
      <c r="D48" s="98"/>
      <c r="E48" s="135" t="e">
        <f>E46/E14</f>
        <v>#DIV/0!</v>
      </c>
      <c r="F48" s="59"/>
      <c r="G48" s="122"/>
      <c r="H48" s="98"/>
      <c r="I48" s="98"/>
      <c r="J48" s="98"/>
      <c r="K48" s="98"/>
      <c r="L48" s="98"/>
      <c r="M48" s="98"/>
    </row>
    <row r="49" spans="1:13" s="20" customFormat="1" ht="15.5" hidden="1" x14ac:dyDescent="0.3">
      <c r="A49" s="29"/>
      <c r="B49" s="59"/>
      <c r="C49" s="134"/>
      <c r="D49" s="98"/>
      <c r="E49" s="300">
        <f>SUM(E37:E41)</f>
        <v>0</v>
      </c>
      <c r="F49" s="60"/>
      <c r="G49" s="122"/>
      <c r="H49" s="98"/>
      <c r="I49" s="98"/>
      <c r="J49" s="98"/>
      <c r="K49" s="98"/>
      <c r="L49" s="98"/>
      <c r="M49" s="98"/>
    </row>
    <row r="50" spans="1:13" s="20" customFormat="1" ht="15.5" hidden="1" x14ac:dyDescent="0.3">
      <c r="A50" s="29"/>
      <c r="B50" s="59"/>
      <c r="C50" s="134"/>
      <c r="D50" s="98"/>
      <c r="E50" s="300"/>
      <c r="F50" s="60"/>
      <c r="G50" s="122"/>
      <c r="H50" s="98"/>
      <c r="I50" s="98"/>
      <c r="J50" s="98"/>
      <c r="K50" s="98"/>
      <c r="L50" s="98"/>
      <c r="M50" s="98"/>
    </row>
    <row r="51" spans="1:13" s="20" customFormat="1" ht="15.5" x14ac:dyDescent="0.3">
      <c r="A51" s="29" t="s">
        <v>97</v>
      </c>
      <c r="B51" s="59"/>
      <c r="C51" s="134"/>
      <c r="D51" s="98"/>
      <c r="E51" s="135"/>
      <c r="F51" s="60"/>
      <c r="G51" s="122"/>
      <c r="H51" s="98"/>
      <c r="I51" s="98"/>
      <c r="J51" s="98"/>
      <c r="K51" s="98"/>
      <c r="L51" s="98"/>
      <c r="M51" s="98"/>
    </row>
    <row r="52" spans="1:13" s="20" customFormat="1" ht="15.5" x14ac:dyDescent="0.3">
      <c r="A52" s="29"/>
      <c r="B52" s="59"/>
      <c r="C52" s="134"/>
      <c r="D52" s="98"/>
      <c r="E52" s="135"/>
      <c r="F52" s="60"/>
      <c r="G52" s="122"/>
      <c r="H52" s="98"/>
      <c r="I52" s="98"/>
      <c r="J52" s="98"/>
      <c r="K52" s="98"/>
      <c r="L52" s="98"/>
      <c r="M52" s="98"/>
    </row>
    <row r="53" spans="1:13" s="20" customFormat="1" ht="15.5" x14ac:dyDescent="0.3">
      <c r="A53" s="215" t="s">
        <v>221</v>
      </c>
      <c r="B53" s="45"/>
      <c r="C53" s="134"/>
      <c r="D53" s="98"/>
      <c r="E53" s="135"/>
      <c r="F53" s="60"/>
      <c r="G53" s="122"/>
      <c r="H53" s="98"/>
      <c r="I53" s="98"/>
      <c r="J53" s="98"/>
      <c r="K53" s="98"/>
      <c r="L53" s="98"/>
      <c r="M53" s="98"/>
    </row>
    <row r="54" spans="1:13" s="20" customFormat="1" ht="20.149999999999999" customHeight="1" x14ac:dyDescent="0.3">
      <c r="A54" s="215" t="s">
        <v>102</v>
      </c>
      <c r="B54" s="45"/>
      <c r="C54" s="134"/>
      <c r="D54" s="98"/>
      <c r="E54" s="135"/>
      <c r="F54" s="60"/>
      <c r="G54" s="122"/>
      <c r="H54" s="98"/>
      <c r="I54" s="98"/>
      <c r="J54" s="98"/>
      <c r="K54" s="98"/>
      <c r="L54" s="98"/>
      <c r="M54" s="98"/>
    </row>
    <row r="55" spans="1:13" s="20" customFormat="1" ht="20.149999999999999" customHeight="1" x14ac:dyDescent="0.3">
      <c r="A55" s="215" t="s">
        <v>101</v>
      </c>
      <c r="B55" s="45"/>
      <c r="C55" s="134"/>
      <c r="D55" s="98"/>
      <c r="E55" s="135"/>
      <c r="F55" s="60"/>
      <c r="G55" s="122"/>
      <c r="H55" s="98"/>
      <c r="I55" s="98"/>
      <c r="J55" s="98"/>
      <c r="K55" s="98"/>
      <c r="L55" s="98"/>
      <c r="M55" s="98"/>
    </row>
    <row r="56" spans="1:13" s="20" customFormat="1" ht="20.149999999999999" customHeight="1" x14ac:dyDescent="0.3">
      <c r="A56" s="215" t="s">
        <v>103</v>
      </c>
      <c r="B56" s="45"/>
      <c r="C56" s="134"/>
      <c r="D56" s="98"/>
      <c r="E56" s="135"/>
      <c r="F56" s="60"/>
      <c r="G56" s="122"/>
      <c r="H56" s="98"/>
      <c r="I56" s="98"/>
      <c r="J56" s="98"/>
      <c r="K56" s="98"/>
      <c r="L56" s="98"/>
      <c r="M56" s="98"/>
    </row>
    <row r="57" spans="1:13" s="20" customFormat="1" ht="20.149999999999999" customHeight="1" x14ac:dyDescent="0.3">
      <c r="A57" s="215" t="s">
        <v>203</v>
      </c>
      <c r="B57" s="45"/>
      <c r="C57" s="134"/>
      <c r="D57" s="98"/>
      <c r="E57" s="135"/>
      <c r="F57" s="60"/>
      <c r="G57" s="122"/>
      <c r="H57" s="98"/>
      <c r="I57" s="98"/>
      <c r="J57" s="98"/>
      <c r="K57" s="98"/>
      <c r="L57" s="98"/>
      <c r="M57" s="98"/>
    </row>
    <row r="58" spans="1:13" s="20" customFormat="1" ht="20.149999999999999" customHeight="1" x14ac:dyDescent="0.3">
      <c r="A58" s="215" t="s">
        <v>204</v>
      </c>
      <c r="B58" s="45"/>
      <c r="C58" s="134"/>
      <c r="D58" s="98"/>
      <c r="E58" s="135"/>
      <c r="F58" s="60"/>
      <c r="G58" s="122"/>
      <c r="H58" s="98"/>
      <c r="I58" s="98"/>
      <c r="J58" s="98"/>
      <c r="K58" s="98"/>
      <c r="L58" s="98"/>
      <c r="M58" s="98"/>
    </row>
    <row r="59" spans="1:13" s="20" customFormat="1" ht="20.149999999999999" customHeight="1" x14ac:dyDescent="0.3">
      <c r="A59" s="215" t="s">
        <v>188</v>
      </c>
      <c r="B59" s="45"/>
      <c r="C59" s="134"/>
      <c r="D59" s="98"/>
      <c r="E59" s="135"/>
      <c r="F59" s="60"/>
      <c r="G59" s="122"/>
      <c r="H59" s="98"/>
      <c r="I59" s="98"/>
      <c r="J59" s="98"/>
      <c r="K59" s="98"/>
      <c r="L59" s="98"/>
      <c r="M59" s="98"/>
    </row>
    <row r="60" spans="1:13" s="20" customFormat="1" ht="20.149999999999999" customHeight="1" x14ac:dyDescent="0.3">
      <c r="A60" s="215" t="s">
        <v>189</v>
      </c>
      <c r="B60" s="45"/>
      <c r="C60" s="134"/>
      <c r="D60" s="98"/>
      <c r="E60" s="135"/>
      <c r="F60" s="60"/>
      <c r="G60" s="122"/>
      <c r="H60" s="98"/>
      <c r="I60" s="98"/>
      <c r="J60" s="98"/>
      <c r="K60" s="98"/>
      <c r="L60" s="98"/>
      <c r="M60" s="98"/>
    </row>
    <row r="61" spans="1:13" s="20" customFormat="1" ht="20.149999999999999" customHeight="1" x14ac:dyDescent="0.3">
      <c r="A61" s="215" t="s">
        <v>197</v>
      </c>
      <c r="B61" s="45"/>
      <c r="C61" s="134"/>
      <c r="D61" s="98"/>
      <c r="E61" s="135"/>
      <c r="F61" s="60"/>
      <c r="G61" s="122"/>
      <c r="H61" s="98"/>
      <c r="I61" s="98"/>
      <c r="J61" s="98"/>
      <c r="K61" s="98"/>
      <c r="L61" s="98"/>
      <c r="M61" s="98"/>
    </row>
    <row r="62" spans="1:13" s="20" customFormat="1" ht="20.149999999999999" customHeight="1" x14ac:dyDescent="0.3">
      <c r="A62" s="215" t="s">
        <v>187</v>
      </c>
      <c r="B62" s="45"/>
      <c r="C62" s="134"/>
      <c r="D62" s="98"/>
      <c r="E62" s="135"/>
      <c r="F62" s="60"/>
      <c r="G62" s="122"/>
      <c r="H62" s="98"/>
      <c r="I62" s="98"/>
      <c r="J62" s="98"/>
      <c r="K62" s="98"/>
      <c r="L62" s="98"/>
      <c r="M62" s="98"/>
    </row>
    <row r="63" spans="1:13" s="20" customFormat="1" ht="20.149999999999999" customHeight="1" x14ac:dyDescent="0.3">
      <c r="A63" s="215" t="s">
        <v>191</v>
      </c>
      <c r="B63" s="45"/>
      <c r="C63" s="134"/>
      <c r="D63" s="98"/>
      <c r="E63" s="135"/>
      <c r="F63" s="60"/>
      <c r="G63" s="122"/>
      <c r="H63" s="98"/>
      <c r="I63" s="98"/>
      <c r="J63" s="98"/>
      <c r="K63" s="98"/>
      <c r="L63" s="98"/>
      <c r="M63" s="98"/>
    </row>
    <row r="64" spans="1:13" s="20" customFormat="1" ht="20.149999999999999" customHeight="1" x14ac:dyDescent="0.3">
      <c r="A64" s="215" t="s">
        <v>104</v>
      </c>
      <c r="B64" s="214"/>
      <c r="C64" s="134"/>
      <c r="D64" s="98"/>
      <c r="E64" s="135"/>
      <c r="F64" s="60"/>
      <c r="G64" s="122"/>
      <c r="H64" s="98"/>
      <c r="I64" s="98"/>
      <c r="J64" s="98"/>
      <c r="K64" s="98"/>
      <c r="L64" s="98"/>
      <c r="M64" s="98"/>
    </row>
    <row r="65" spans="1:13" s="20" customFormat="1" ht="20.149999999999999" customHeight="1" x14ac:dyDescent="0.3">
      <c r="A65" s="215" t="s">
        <v>105</v>
      </c>
      <c r="B65" s="214"/>
      <c r="C65" s="134"/>
      <c r="D65" s="98"/>
      <c r="E65" s="135"/>
      <c r="F65" s="60"/>
      <c r="G65" s="122"/>
      <c r="H65" s="98"/>
      <c r="I65" s="98"/>
      <c r="J65" s="98"/>
      <c r="K65" s="98"/>
      <c r="L65" s="98"/>
      <c r="M65" s="98"/>
    </row>
    <row r="66" spans="1:13" s="20" customFormat="1" ht="15.5" x14ac:dyDescent="0.3">
      <c r="A66" s="29"/>
      <c r="B66" s="284"/>
      <c r="C66" s="134"/>
      <c r="D66" s="98"/>
      <c r="E66" s="135"/>
      <c r="F66" s="60"/>
      <c r="G66" s="122"/>
      <c r="H66" s="98"/>
      <c r="I66" s="98"/>
      <c r="J66" s="98"/>
      <c r="K66" s="98"/>
      <c r="L66" s="98"/>
      <c r="M66" s="98"/>
    </row>
    <row r="67" spans="1:13" s="20" customFormat="1" ht="15.5" x14ac:dyDescent="0.3">
      <c r="A67" s="29"/>
      <c r="B67" s="59"/>
      <c r="C67" s="134"/>
      <c r="D67" s="98"/>
      <c r="E67" s="135"/>
      <c r="F67" s="60"/>
      <c r="G67" s="122"/>
      <c r="H67" s="98"/>
      <c r="I67" s="98"/>
      <c r="J67" s="98"/>
      <c r="K67" s="98"/>
      <c r="L67" s="98"/>
      <c r="M67" s="98"/>
    </row>
    <row r="68" spans="1:13" s="20" customFormat="1" ht="15.5" x14ac:dyDescent="0.3">
      <c r="A68" s="29" t="s">
        <v>100</v>
      </c>
      <c r="B68" s="59"/>
      <c r="C68" s="134"/>
      <c r="D68" s="98"/>
      <c r="E68" s="135"/>
      <c r="F68" s="60"/>
      <c r="G68" s="122"/>
      <c r="H68" s="98"/>
      <c r="I68" s="98"/>
      <c r="J68" s="98"/>
      <c r="K68" s="98"/>
      <c r="L68" s="98"/>
      <c r="M68" s="98"/>
    </row>
    <row r="69" spans="1:13" s="20" customFormat="1" ht="15.5" x14ac:dyDescent="0.3">
      <c r="A69" s="29"/>
      <c r="B69" s="59"/>
      <c r="C69" s="134"/>
      <c r="D69" s="98"/>
      <c r="E69" s="135"/>
      <c r="F69" s="60"/>
      <c r="G69" s="122"/>
      <c r="H69" s="98"/>
      <c r="I69" s="98"/>
      <c r="J69" s="98"/>
      <c r="K69" s="98"/>
      <c r="L69" s="98"/>
      <c r="M69" s="98"/>
    </row>
    <row r="70" spans="1:13" s="90" customFormat="1" ht="50.25" customHeight="1" x14ac:dyDescent="0.3">
      <c r="A70" s="217"/>
      <c r="B70" s="42" t="s">
        <v>147</v>
      </c>
      <c r="C70" s="213" t="s">
        <v>148</v>
      </c>
      <c r="D70" s="213" t="s">
        <v>101</v>
      </c>
      <c r="E70" s="11" t="s">
        <v>106</v>
      </c>
      <c r="F70" s="218" t="s">
        <v>107</v>
      </c>
      <c r="G70" s="11" t="s">
        <v>108</v>
      </c>
      <c r="H70" s="5"/>
      <c r="I70" s="5"/>
      <c r="J70" s="5"/>
      <c r="K70" s="5"/>
      <c r="L70" s="5"/>
    </row>
    <row r="71" spans="1:13" s="20" customFormat="1" ht="20.149999999999999" customHeight="1" x14ac:dyDescent="0.3">
      <c r="A71" s="215" t="s">
        <v>198</v>
      </c>
      <c r="B71" s="117"/>
      <c r="C71" s="45"/>
      <c r="D71" s="45"/>
      <c r="E71" s="45"/>
      <c r="F71" s="45"/>
      <c r="G71" s="45"/>
      <c r="H71" s="98"/>
      <c r="I71" s="98"/>
      <c r="J71" s="98"/>
      <c r="K71" s="98"/>
      <c r="L71" s="98"/>
    </row>
    <row r="72" spans="1:13" s="20" customFormat="1" ht="20.149999999999999" customHeight="1" x14ac:dyDescent="0.3">
      <c r="A72" s="215" t="s">
        <v>192</v>
      </c>
      <c r="B72" s="117"/>
      <c r="C72" s="45"/>
      <c r="D72" s="45"/>
      <c r="E72" s="45"/>
      <c r="F72" s="45"/>
      <c r="G72" s="45"/>
      <c r="H72" s="98"/>
      <c r="I72" s="98"/>
      <c r="J72" s="98"/>
      <c r="K72" s="98"/>
      <c r="L72" s="98"/>
    </row>
    <row r="73" spans="1:13" s="20" customFormat="1" ht="20.149999999999999" customHeight="1" x14ac:dyDescent="0.3">
      <c r="A73" s="215" t="s">
        <v>190</v>
      </c>
      <c r="B73" s="117"/>
      <c r="C73" s="45"/>
      <c r="D73" s="45"/>
      <c r="E73" s="45"/>
      <c r="F73" s="45"/>
      <c r="G73" s="45"/>
      <c r="H73" s="98"/>
      <c r="I73" s="98"/>
      <c r="J73" s="98"/>
      <c r="K73" s="98"/>
      <c r="L73" s="98"/>
    </row>
    <row r="74" spans="1:13" s="20" customFormat="1" ht="20.149999999999999" customHeight="1" x14ac:dyDescent="0.3">
      <c r="A74" s="219" t="s">
        <v>1</v>
      </c>
      <c r="B74" s="117"/>
      <c r="C74" s="45"/>
      <c r="D74" s="45"/>
      <c r="E74" s="41"/>
      <c r="F74" s="45"/>
      <c r="G74" s="45"/>
      <c r="H74" s="98"/>
      <c r="I74" s="98"/>
      <c r="J74" s="98"/>
      <c r="K74" s="98"/>
      <c r="L74" s="98"/>
    </row>
    <row r="75" spans="1:13" s="20" customFormat="1" ht="20.149999999999999" customHeight="1" x14ac:dyDescent="0.3">
      <c r="A75" s="219" t="s">
        <v>92</v>
      </c>
      <c r="B75" s="117"/>
      <c r="C75" s="45"/>
      <c r="D75" s="45"/>
      <c r="E75" s="41"/>
      <c r="F75" s="45"/>
      <c r="G75" s="45"/>
      <c r="H75" s="98"/>
      <c r="I75" s="98"/>
      <c r="J75" s="98"/>
      <c r="K75" s="98"/>
      <c r="L75" s="98"/>
    </row>
    <row r="76" spans="1:13" s="20" customFormat="1" ht="20.149999999999999" customHeight="1" x14ac:dyDescent="0.3">
      <c r="A76" s="219" t="s">
        <v>164</v>
      </c>
      <c r="B76" s="117"/>
      <c r="C76" s="45"/>
      <c r="D76" s="45"/>
      <c r="E76" s="336"/>
      <c r="F76" s="45"/>
      <c r="G76" s="45"/>
      <c r="H76" s="98"/>
      <c r="I76" s="97"/>
      <c r="J76" s="98"/>
      <c r="K76" s="98"/>
      <c r="L76" s="98"/>
    </row>
    <row r="77" spans="1:13" s="20" customFormat="1" ht="15.5" x14ac:dyDescent="0.3">
      <c r="A77" s="29"/>
      <c r="B77" s="59"/>
      <c r="C77" s="134"/>
      <c r="D77" s="98"/>
      <c r="E77" s="135"/>
      <c r="F77" s="60"/>
      <c r="G77" s="122"/>
      <c r="H77" s="98"/>
      <c r="I77" s="98"/>
      <c r="J77" s="98"/>
      <c r="K77" s="98"/>
      <c r="L77" s="98"/>
      <c r="M77" s="98"/>
    </row>
    <row r="78" spans="1:13" s="20" customFormat="1" ht="18" x14ac:dyDescent="0.3">
      <c r="A78" s="259" t="s">
        <v>70</v>
      </c>
      <c r="B78" s="59"/>
      <c r="C78" s="58"/>
      <c r="D78" s="59"/>
      <c r="E78" s="60"/>
      <c r="F78" s="60"/>
      <c r="G78" s="123"/>
      <c r="H78" s="98"/>
      <c r="I78" s="98"/>
      <c r="J78" s="98"/>
      <c r="K78" s="98"/>
      <c r="L78" s="98"/>
      <c r="M78" s="98"/>
    </row>
    <row r="79" spans="1:13" s="20" customFormat="1" ht="16" thickBot="1" x14ac:dyDescent="0.35">
      <c r="A79" s="29"/>
      <c r="B79" s="59"/>
      <c r="C79" s="58"/>
      <c r="D79" s="59"/>
      <c r="E79" s="60"/>
      <c r="F79" s="60"/>
      <c r="G79" s="123"/>
      <c r="H79" s="98"/>
      <c r="I79" s="98"/>
      <c r="J79" s="98"/>
      <c r="K79" s="98"/>
      <c r="L79" s="98"/>
      <c r="M79" s="98"/>
    </row>
    <row r="80" spans="1:13" s="20" customFormat="1" ht="22.5" customHeight="1" thickTop="1" thickBot="1" x14ac:dyDescent="0.35">
      <c r="A80" s="30" t="s">
        <v>3</v>
      </c>
      <c r="B80" s="99"/>
      <c r="C80" s="505" t="s">
        <v>4</v>
      </c>
      <c r="D80" s="506"/>
      <c r="E80" s="506"/>
      <c r="F80" s="506"/>
      <c r="G80" s="506"/>
      <c r="H80" s="506"/>
      <c r="I80" s="506"/>
      <c r="J80" s="506"/>
      <c r="K80" s="506"/>
      <c r="L80" s="506"/>
      <c r="M80" s="507"/>
    </row>
    <row r="81" spans="1:21" s="5" customFormat="1" ht="78" thickTop="1" x14ac:dyDescent="0.3">
      <c r="A81" s="1"/>
      <c r="B81" s="2" t="s">
        <v>5</v>
      </c>
      <c r="C81" s="136" t="s">
        <v>6</v>
      </c>
      <c r="D81" s="137" t="s">
        <v>7</v>
      </c>
      <c r="E81" s="3" t="s">
        <v>8</v>
      </c>
      <c r="F81" s="3" t="s">
        <v>136</v>
      </c>
      <c r="G81" s="3" t="s">
        <v>9</v>
      </c>
      <c r="H81" s="3" t="s">
        <v>166</v>
      </c>
      <c r="I81" s="4" t="s">
        <v>10</v>
      </c>
      <c r="J81" s="4" t="s">
        <v>11</v>
      </c>
      <c r="K81" s="4" t="s">
        <v>12</v>
      </c>
      <c r="L81" s="4" t="s">
        <v>13</v>
      </c>
      <c r="M81" s="2" t="s">
        <v>14</v>
      </c>
    </row>
    <row r="82" spans="1:21" s="5" customFormat="1" ht="30.75" customHeight="1" x14ac:dyDescent="0.3">
      <c r="A82" s="33" t="s">
        <v>15</v>
      </c>
      <c r="B82" s="6"/>
      <c r="C82" s="138"/>
      <c r="D82" s="139"/>
      <c r="E82" s="7"/>
      <c r="F82" s="7"/>
      <c r="G82" s="131"/>
      <c r="H82" s="7"/>
      <c r="I82" s="8"/>
      <c r="J82" s="8"/>
      <c r="K82" s="8"/>
      <c r="L82" s="8"/>
      <c r="M82" s="6"/>
      <c r="U82" s="5">
        <f>800-290</f>
        <v>510</v>
      </c>
    </row>
    <row r="83" spans="1:21" s="5" customFormat="1" ht="17.149999999999999" customHeight="1" x14ac:dyDescent="0.3">
      <c r="A83" s="286" t="s">
        <v>280</v>
      </c>
      <c r="B83" s="34"/>
      <c r="C83" s="140"/>
      <c r="D83" s="141"/>
      <c r="E83" s="9"/>
      <c r="F83" s="9"/>
      <c r="G83" s="9"/>
      <c r="H83" s="9"/>
      <c r="I83" s="13"/>
      <c r="J83" s="13"/>
      <c r="K83" s="13"/>
      <c r="L83" s="13"/>
      <c r="M83" s="35"/>
    </row>
    <row r="84" spans="1:21" s="43" customFormat="1" ht="36.75" customHeight="1" x14ac:dyDescent="0.3">
      <c r="A84" s="39" t="s">
        <v>16</v>
      </c>
      <c r="B84" s="40"/>
      <c r="C84" s="143"/>
      <c r="D84" s="144"/>
      <c r="E84" s="41"/>
      <c r="F84" s="41"/>
      <c r="G84" s="41"/>
      <c r="H84" s="41"/>
      <c r="I84" s="42"/>
      <c r="J84" s="42"/>
      <c r="K84" s="42"/>
      <c r="L84" s="42"/>
      <c r="M84" s="40"/>
      <c r="O84" s="5"/>
    </row>
    <row r="85" spans="1:21" s="43" customFormat="1" ht="17.149999999999999" customHeight="1" x14ac:dyDescent="0.3">
      <c r="A85" s="39" t="s">
        <v>74</v>
      </c>
      <c r="B85" s="40"/>
      <c r="C85" s="143"/>
      <c r="D85" s="144"/>
      <c r="E85" s="41"/>
      <c r="F85" s="41"/>
      <c r="G85" s="41"/>
      <c r="H85" s="41"/>
      <c r="I85" s="42"/>
      <c r="J85" s="42"/>
      <c r="K85" s="42"/>
      <c r="L85" s="42"/>
      <c r="M85" s="40"/>
      <c r="O85" s="5"/>
    </row>
    <row r="86" spans="1:21" s="43" customFormat="1" ht="17.149999999999999" customHeight="1" x14ac:dyDescent="0.3">
      <c r="A86" s="39"/>
      <c r="B86" s="40"/>
      <c r="C86" s="143"/>
      <c r="D86" s="144"/>
      <c r="E86" s="41"/>
      <c r="F86" s="41"/>
      <c r="G86" s="41"/>
      <c r="H86" s="41"/>
      <c r="I86" s="42"/>
      <c r="J86" s="42"/>
      <c r="K86" s="42"/>
      <c r="L86" s="42"/>
      <c r="M86" s="40"/>
      <c r="O86" s="5"/>
    </row>
    <row r="87" spans="1:21" s="43" customFormat="1" ht="17.149999999999999" hidden="1" customHeight="1" x14ac:dyDescent="0.3">
      <c r="A87" s="33" t="s">
        <v>201</v>
      </c>
      <c r="B87" s="40"/>
      <c r="C87" s="143"/>
      <c r="D87" s="144"/>
      <c r="E87" s="41"/>
      <c r="F87" s="41"/>
      <c r="G87" s="41"/>
      <c r="H87" s="41"/>
      <c r="I87" s="42"/>
      <c r="J87" s="42"/>
      <c r="K87" s="42"/>
      <c r="L87" s="42"/>
      <c r="M87" s="40"/>
      <c r="O87" s="5"/>
    </row>
    <row r="88" spans="1:21" s="43" customFormat="1" ht="17.149999999999999" hidden="1" customHeight="1" x14ac:dyDescent="0.3">
      <c r="A88" s="39"/>
      <c r="B88" s="40"/>
      <c r="C88" s="143"/>
      <c r="D88" s="144"/>
      <c r="E88" s="41"/>
      <c r="F88" s="41"/>
      <c r="G88" s="41"/>
      <c r="H88" s="41"/>
      <c r="I88" s="42"/>
      <c r="J88" s="42"/>
      <c r="K88" s="42"/>
      <c r="L88" s="42"/>
      <c r="M88" s="40"/>
      <c r="O88" s="5"/>
    </row>
    <row r="89" spans="1:21" s="20" customFormat="1" ht="17.149999999999999" customHeight="1" x14ac:dyDescent="0.3">
      <c r="A89" s="44"/>
      <c r="B89" s="35"/>
      <c r="C89" s="145"/>
      <c r="D89" s="141"/>
      <c r="E89" s="45"/>
      <c r="F89" s="45"/>
      <c r="G89" s="45"/>
      <c r="H89" s="45"/>
      <c r="I89" s="13"/>
      <c r="J89" s="13"/>
      <c r="K89" s="13"/>
      <c r="L89" s="13"/>
      <c r="M89" s="35"/>
      <c r="O89" s="5"/>
    </row>
    <row r="90" spans="1:21" s="20" customFormat="1" ht="17.149999999999999" customHeight="1" x14ac:dyDescent="0.3">
      <c r="A90" s="33" t="s">
        <v>17</v>
      </c>
      <c r="B90" s="35"/>
      <c r="C90" s="145"/>
      <c r="D90" s="141"/>
      <c r="E90" s="45"/>
      <c r="F90" s="45"/>
      <c r="G90" s="45"/>
      <c r="H90" s="45"/>
      <c r="I90" s="13"/>
      <c r="J90" s="13"/>
      <c r="K90" s="13"/>
      <c r="L90" s="13"/>
      <c r="M90" s="35"/>
      <c r="O90" s="5"/>
    </row>
    <row r="91" spans="1:21" s="20" customFormat="1" ht="17.149999999999999" customHeight="1" x14ac:dyDescent="0.3">
      <c r="A91" s="345" t="s">
        <v>226</v>
      </c>
      <c r="B91" s="35"/>
      <c r="C91" s="343"/>
      <c r="D91" s="141"/>
      <c r="E91" s="45"/>
      <c r="F91" s="344"/>
      <c r="G91" s="45"/>
      <c r="H91" s="344"/>
      <c r="I91" s="13"/>
      <c r="J91" s="13"/>
      <c r="K91" s="13"/>
      <c r="L91" s="13"/>
      <c r="M91" s="35"/>
      <c r="O91" s="5"/>
    </row>
    <row r="92" spans="1:21" s="20" customFormat="1" ht="17.149999999999999" customHeight="1" x14ac:dyDescent="0.3">
      <c r="A92" s="286" t="s">
        <v>65</v>
      </c>
      <c r="B92" s="35"/>
      <c r="C92" s="140"/>
      <c r="D92" s="141"/>
      <c r="E92" s="45"/>
      <c r="F92" s="9"/>
      <c r="G92" s="45"/>
      <c r="H92" s="9"/>
      <c r="I92" s="13"/>
      <c r="J92" s="13"/>
      <c r="K92" s="13"/>
      <c r="L92" s="13"/>
      <c r="M92" s="35"/>
      <c r="O92" s="5"/>
    </row>
    <row r="93" spans="1:21" s="92" customFormat="1" ht="17.149999999999999" customHeight="1" x14ac:dyDescent="0.3">
      <c r="A93" s="287" t="s">
        <v>68</v>
      </c>
      <c r="B93" s="38"/>
      <c r="C93" s="146"/>
      <c r="D93" s="142"/>
      <c r="E93" s="147"/>
      <c r="F93" s="36"/>
      <c r="G93" s="125"/>
      <c r="H93" s="36"/>
      <c r="I93" s="37"/>
      <c r="J93" s="37"/>
      <c r="K93" s="37"/>
      <c r="L93" s="37"/>
      <c r="M93" s="38"/>
    </row>
    <row r="94" spans="1:21" s="43" customFormat="1" ht="17.149999999999999" customHeight="1" x14ac:dyDescent="0.3">
      <c r="A94" s="46" t="s">
        <v>18</v>
      </c>
      <c r="B94" s="47"/>
      <c r="C94" s="143"/>
      <c r="D94" s="148"/>
      <c r="E94" s="41"/>
      <c r="F94" s="41"/>
      <c r="G94" s="124"/>
      <c r="H94" s="7"/>
      <c r="I94" s="7"/>
      <c r="J94" s="7"/>
      <c r="K94" s="7"/>
      <c r="L94" s="7"/>
      <c r="M94" s="40"/>
      <c r="O94" s="48"/>
    </row>
    <row r="95" spans="1:21" s="43" customFormat="1" ht="17.149999999999999" customHeight="1" thickBot="1" x14ac:dyDescent="0.35">
      <c r="A95" s="46" t="s">
        <v>19</v>
      </c>
      <c r="B95" s="47"/>
      <c r="C95" s="143"/>
      <c r="D95" s="148"/>
      <c r="E95" s="41"/>
      <c r="F95" s="41"/>
      <c r="G95" s="124"/>
      <c r="H95" s="41"/>
      <c r="I95" s="42"/>
      <c r="J95" s="218"/>
      <c r="K95" s="42"/>
      <c r="L95" s="42"/>
      <c r="M95" s="40"/>
    </row>
    <row r="96" spans="1:21" s="43" customFormat="1" ht="17.149999999999999" customHeight="1" thickTop="1" x14ac:dyDescent="0.3">
      <c r="A96" s="49" t="s">
        <v>20</v>
      </c>
      <c r="B96" s="51"/>
      <c r="C96" s="149"/>
      <c r="D96" s="150"/>
      <c r="E96" s="50"/>
      <c r="F96" s="50"/>
      <c r="G96" s="126"/>
      <c r="H96" s="50"/>
      <c r="I96" s="3"/>
      <c r="J96" s="3"/>
      <c r="K96" s="3"/>
      <c r="L96" s="3"/>
      <c r="M96" s="51"/>
    </row>
    <row r="97" spans="1:19" s="20" customFormat="1" ht="17.149999999999999" customHeight="1" thickBot="1" x14ac:dyDescent="0.35">
      <c r="A97" s="52" t="s">
        <v>21</v>
      </c>
      <c r="B97" s="288"/>
      <c r="C97" s="151"/>
      <c r="D97" s="152"/>
      <c r="E97" s="53"/>
      <c r="F97" s="53"/>
      <c r="G97" s="127"/>
      <c r="H97" s="53"/>
      <c r="I97" s="327"/>
      <c r="J97" s="54"/>
      <c r="K97" s="54"/>
      <c r="L97" s="55"/>
      <c r="M97" s="56"/>
    </row>
    <row r="98" spans="1:19" s="20" customFormat="1" ht="17.149999999999999" customHeight="1" thickTop="1" x14ac:dyDescent="0.3">
      <c r="A98" s="57"/>
      <c r="B98" s="58"/>
      <c r="C98" s="59"/>
      <c r="D98" s="59"/>
      <c r="E98" s="60"/>
      <c r="F98" s="60"/>
      <c r="G98" s="122"/>
      <c r="H98" s="60"/>
      <c r="I98" s="17"/>
      <c r="J98" s="17"/>
      <c r="K98" s="17"/>
      <c r="L98" s="18"/>
      <c r="M98" s="18"/>
    </row>
    <row r="99" spans="1:19" s="20" customFormat="1" ht="17.149999999999999" customHeight="1" x14ac:dyDescent="0.3">
      <c r="A99" s="368" t="s">
        <v>239</v>
      </c>
      <c r="B99" s="369"/>
      <c r="C99" s="370"/>
      <c r="D99" s="370"/>
      <c r="E99" s="371"/>
      <c r="F99" s="371"/>
      <c r="G99" s="372"/>
      <c r="H99" s="60"/>
      <c r="I99" s="17"/>
      <c r="J99" s="17"/>
      <c r="K99" s="17"/>
      <c r="L99" s="18"/>
      <c r="M99" s="18"/>
    </row>
    <row r="100" spans="1:19" s="20" customFormat="1" ht="17.149999999999999" customHeight="1" x14ac:dyDescent="0.3">
      <c r="A100" s="373"/>
      <c r="B100" s="369"/>
      <c r="C100" s="370"/>
      <c r="D100" s="370"/>
      <c r="E100" s="371"/>
      <c r="F100" s="371"/>
      <c r="G100" s="372"/>
      <c r="H100" s="60"/>
      <c r="I100" s="17"/>
      <c r="J100" s="17"/>
      <c r="K100" s="17"/>
      <c r="L100" s="18"/>
      <c r="M100" s="18"/>
    </row>
    <row r="101" spans="1:19" s="20" customFormat="1" ht="17.149999999999999" customHeight="1" x14ac:dyDescent="0.3">
      <c r="A101" s="359" t="s">
        <v>230</v>
      </c>
      <c r="B101" s="361" t="s">
        <v>240</v>
      </c>
      <c r="C101" s="362" t="s">
        <v>241</v>
      </c>
      <c r="D101" s="361" t="s">
        <v>1</v>
      </c>
      <c r="E101" s="362" t="s">
        <v>242</v>
      </c>
      <c r="F101" s="364"/>
      <c r="G101" s="365"/>
      <c r="H101" s="60"/>
      <c r="I101" s="17"/>
      <c r="J101" s="17"/>
      <c r="K101" s="17"/>
      <c r="L101" s="18"/>
      <c r="M101" s="18"/>
    </row>
    <row r="102" spans="1:19" s="20" customFormat="1" ht="17.149999999999999" customHeight="1" x14ac:dyDescent="0.3">
      <c r="A102" s="367" t="s">
        <v>233</v>
      </c>
      <c r="B102" s="366"/>
      <c r="C102" s="366"/>
      <c r="D102" s="366"/>
      <c r="E102" s="363"/>
      <c r="F102" s="366"/>
      <c r="G102" s="365"/>
      <c r="H102" s="60"/>
      <c r="I102" s="17"/>
      <c r="J102" s="17"/>
      <c r="K102" s="17"/>
      <c r="L102" s="18"/>
      <c r="M102" s="18"/>
    </row>
    <row r="103" spans="1:19" s="20" customFormat="1" ht="17.149999999999999" customHeight="1" x14ac:dyDescent="0.3">
      <c r="A103" s="367" t="s">
        <v>235</v>
      </c>
      <c r="B103" s="366"/>
      <c r="C103" s="366"/>
      <c r="D103" s="366"/>
      <c r="E103" s="366"/>
      <c r="F103" s="366"/>
      <c r="G103" s="365"/>
      <c r="H103" s="60"/>
      <c r="I103" s="17"/>
      <c r="J103" s="17"/>
      <c r="K103" s="17"/>
      <c r="L103" s="18"/>
      <c r="M103" s="18"/>
    </row>
    <row r="104" spans="1:19" s="20" customFormat="1" ht="17.149999999999999" customHeight="1" x14ac:dyDescent="0.3">
      <c r="A104" s="367" t="s">
        <v>234</v>
      </c>
      <c r="B104" s="366"/>
      <c r="C104" s="366"/>
      <c r="D104" s="366"/>
      <c r="E104" s="366"/>
      <c r="F104" s="366"/>
      <c r="G104" s="365"/>
      <c r="H104" s="60"/>
      <c r="I104" s="17"/>
      <c r="J104" s="17"/>
      <c r="K104" s="17"/>
      <c r="L104" s="18"/>
      <c r="M104" s="18"/>
    </row>
    <row r="105" spans="1:19" s="20" customFormat="1" ht="17.149999999999999" customHeight="1" x14ac:dyDescent="0.3">
      <c r="A105" s="367" t="s">
        <v>236</v>
      </c>
      <c r="B105" s="360"/>
      <c r="C105" s="360"/>
      <c r="D105" s="366"/>
      <c r="E105" s="363"/>
      <c r="F105" s="366"/>
      <c r="G105" s="365"/>
      <c r="H105" s="60"/>
      <c r="I105" s="17"/>
      <c r="J105" s="17"/>
      <c r="K105" s="17"/>
      <c r="L105" s="18"/>
      <c r="M105" s="18"/>
    </row>
    <row r="106" spans="1:19" s="20" customFormat="1" ht="17.149999999999999" customHeight="1" x14ac:dyDescent="0.3">
      <c r="A106" s="374" t="s">
        <v>1</v>
      </c>
      <c r="B106" s="375"/>
      <c r="C106" s="376"/>
      <c r="D106" s="366"/>
      <c r="E106" s="376"/>
      <c r="F106" s="377"/>
      <c r="G106" s="378"/>
      <c r="H106" s="60"/>
      <c r="I106" s="17"/>
      <c r="J106" s="17"/>
      <c r="K106" s="17"/>
      <c r="L106" s="18"/>
      <c r="M106" s="18"/>
    </row>
    <row r="107" spans="1:19" s="20" customFormat="1" ht="17.149999999999999" customHeight="1" x14ac:dyDescent="0.3">
      <c r="A107" s="57"/>
      <c r="B107" s="58"/>
      <c r="C107" s="59"/>
      <c r="D107" s="59"/>
      <c r="E107" s="60"/>
      <c r="F107" s="60"/>
      <c r="G107" s="122"/>
      <c r="H107" s="60"/>
      <c r="I107" s="17"/>
      <c r="J107" s="17"/>
      <c r="K107" s="17"/>
      <c r="L107" s="18"/>
      <c r="M107" s="18"/>
    </row>
    <row r="108" spans="1:19" s="20" customFormat="1" ht="17.149999999999999" customHeight="1" x14ac:dyDescent="0.3">
      <c r="A108" s="57"/>
      <c r="B108" s="58"/>
      <c r="C108" s="59"/>
      <c r="D108" s="59"/>
      <c r="E108" s="60"/>
      <c r="F108" s="60"/>
      <c r="G108" s="122"/>
      <c r="H108" s="60"/>
      <c r="I108" s="17"/>
      <c r="J108" s="17"/>
      <c r="K108" s="17"/>
      <c r="L108" s="18"/>
      <c r="M108" s="18"/>
    </row>
    <row r="109" spans="1:19" s="20" customFormat="1" ht="17.149999999999999" customHeight="1" x14ac:dyDescent="0.3">
      <c r="A109" s="57"/>
      <c r="B109" s="58"/>
      <c r="C109" s="59"/>
      <c r="D109" s="59"/>
      <c r="E109" s="60"/>
      <c r="F109" s="60"/>
      <c r="G109" s="122"/>
      <c r="H109" s="60"/>
      <c r="I109" s="17"/>
      <c r="J109" s="17"/>
      <c r="K109" s="17"/>
      <c r="L109" s="18"/>
      <c r="M109" s="18"/>
    </row>
    <row r="110" spans="1:19" s="20" customFormat="1" ht="17.149999999999999" customHeight="1" x14ac:dyDescent="0.3">
      <c r="A110" s="57" t="s">
        <v>228</v>
      </c>
      <c r="B110" s="58"/>
      <c r="C110" s="59"/>
      <c r="D110" s="59"/>
      <c r="E110" s="60"/>
      <c r="F110" s="60"/>
      <c r="G110" s="122"/>
      <c r="H110" s="60"/>
      <c r="I110" s="17"/>
      <c r="J110" s="17"/>
      <c r="K110" s="17"/>
      <c r="L110" s="18"/>
      <c r="M110" s="18"/>
    </row>
    <row r="111" spans="1:19" s="20" customFormat="1" ht="17.149999999999999" customHeight="1" thickBot="1" x14ac:dyDescent="0.35">
      <c r="A111" s="57"/>
      <c r="B111" s="58"/>
      <c r="C111" s="59"/>
      <c r="D111" s="59"/>
      <c r="E111" s="60"/>
      <c r="F111" s="60"/>
      <c r="G111" s="122"/>
      <c r="H111" s="17"/>
      <c r="I111" s="17"/>
      <c r="J111" s="18"/>
      <c r="K111" s="18"/>
      <c r="L111" s="18"/>
      <c r="M111" s="18"/>
      <c r="N111" s="18"/>
      <c r="O111" s="18"/>
      <c r="P111" s="19"/>
      <c r="Q111" s="19"/>
      <c r="R111" s="19"/>
      <c r="S111" s="19"/>
    </row>
    <row r="112" spans="1:19" s="20" customFormat="1" ht="18.75" customHeight="1" thickTop="1" thickBot="1" x14ac:dyDescent="0.35">
      <c r="A112" s="30" t="s">
        <v>3</v>
      </c>
      <c r="B112" s="99"/>
      <c r="C112" s="172"/>
      <c r="D112" s="172" t="s">
        <v>22</v>
      </c>
      <c r="E112" s="31"/>
      <c r="F112" s="31"/>
      <c r="G112" s="32"/>
      <c r="H112" s="18"/>
      <c r="I112" s="18"/>
      <c r="J112" s="18"/>
      <c r="K112" s="18"/>
      <c r="L112" s="18"/>
      <c r="M112" s="18"/>
      <c r="N112" s="19"/>
      <c r="O112" s="19"/>
      <c r="P112" s="19"/>
      <c r="Q112" s="19"/>
    </row>
    <row r="113" spans="1:27" s="20" customFormat="1" ht="83.5" customHeight="1" thickTop="1" x14ac:dyDescent="0.3">
      <c r="A113" s="1"/>
      <c r="B113" s="2" t="s">
        <v>5</v>
      </c>
      <c r="C113" s="153" t="s">
        <v>177</v>
      </c>
      <c r="D113" s="153" t="s">
        <v>308</v>
      </c>
      <c r="E113" s="4" t="s">
        <v>23</v>
      </c>
      <c r="F113" s="4" t="s">
        <v>167</v>
      </c>
      <c r="G113" s="2" t="s">
        <v>24</v>
      </c>
      <c r="H113" s="18"/>
      <c r="I113" s="18"/>
      <c r="J113" s="18"/>
      <c r="K113" s="18"/>
      <c r="L113" s="18"/>
      <c r="M113" s="18"/>
      <c r="N113" s="19"/>
      <c r="O113" s="19"/>
      <c r="P113" s="19"/>
      <c r="Q113" s="19"/>
    </row>
    <row r="114" spans="1:27" s="20" customFormat="1" ht="22.5" customHeight="1" x14ac:dyDescent="0.3">
      <c r="A114" s="44" t="s">
        <v>15</v>
      </c>
      <c r="B114" s="35"/>
      <c r="C114" s="155"/>
      <c r="D114" s="205"/>
      <c r="E114" s="13"/>
      <c r="F114" s="154"/>
      <c r="G114" s="35"/>
      <c r="H114" s="18"/>
      <c r="I114" s="18"/>
      <c r="J114" s="18"/>
      <c r="K114" s="18"/>
      <c r="L114" s="18"/>
      <c r="M114" s="18"/>
      <c r="N114" s="19"/>
      <c r="O114" s="19"/>
      <c r="P114" s="19"/>
      <c r="Q114" s="19"/>
    </row>
    <row r="115" spans="1:27" s="20" customFormat="1" ht="20.149999999999999" customHeight="1" x14ac:dyDescent="0.3">
      <c r="A115" s="44"/>
      <c r="B115" s="35"/>
      <c r="C115" s="155"/>
      <c r="D115" s="205"/>
      <c r="E115" s="13"/>
      <c r="F115" s="154"/>
      <c r="G115" s="35"/>
      <c r="H115" s="18"/>
      <c r="I115" s="18"/>
      <c r="J115" s="18"/>
      <c r="K115" s="18"/>
      <c r="L115" s="18"/>
      <c r="M115" s="18"/>
      <c r="N115" s="19"/>
      <c r="O115" s="19"/>
      <c r="P115" s="19"/>
      <c r="Q115" s="19"/>
    </row>
    <row r="116" spans="1:27" s="20" customFormat="1" ht="20.149999999999999" hidden="1" customHeight="1" x14ac:dyDescent="0.3">
      <c r="A116" s="44" t="s">
        <v>201</v>
      </c>
      <c r="B116" s="35"/>
      <c r="C116" s="155"/>
      <c r="D116" s="205"/>
      <c r="E116" s="13"/>
      <c r="F116" s="154"/>
      <c r="G116" s="35"/>
      <c r="H116" s="18"/>
      <c r="I116" s="18"/>
      <c r="J116" s="18"/>
      <c r="K116" s="18"/>
      <c r="L116" s="18"/>
      <c r="M116" s="18"/>
      <c r="N116" s="19"/>
      <c r="O116" s="19"/>
      <c r="P116" s="19"/>
      <c r="Q116" s="19"/>
    </row>
    <row r="117" spans="1:27" s="20" customFormat="1" ht="20.149999999999999" hidden="1" customHeight="1" x14ac:dyDescent="0.3">
      <c r="A117" s="44"/>
      <c r="B117" s="35"/>
      <c r="C117" s="155"/>
      <c r="D117" s="205"/>
      <c r="E117" s="13"/>
      <c r="F117" s="154"/>
      <c r="G117" s="35"/>
      <c r="H117" s="18"/>
      <c r="I117" s="18"/>
      <c r="J117" s="18"/>
      <c r="K117" s="18"/>
      <c r="L117" s="18"/>
      <c r="M117" s="18"/>
      <c r="N117" s="19"/>
      <c r="O117" s="19"/>
      <c r="P117" s="19"/>
      <c r="Q117" s="19"/>
    </row>
    <row r="118" spans="1:27" s="20" customFormat="1" ht="17.149999999999999" hidden="1" customHeight="1" x14ac:dyDescent="0.3">
      <c r="A118" s="44"/>
      <c r="B118" s="35"/>
      <c r="C118" s="205"/>
      <c r="D118" s="205"/>
      <c r="E118" s="13"/>
      <c r="F118" s="154"/>
      <c r="G118" s="35"/>
      <c r="H118" s="18"/>
      <c r="I118" s="18"/>
      <c r="J118" s="18"/>
      <c r="K118" s="18"/>
      <c r="L118" s="18"/>
      <c r="M118" s="18"/>
      <c r="N118" s="19"/>
      <c r="O118" s="19"/>
      <c r="P118" s="19"/>
      <c r="Q118" s="19"/>
    </row>
    <row r="119" spans="1:27" s="20" customFormat="1" ht="17.149999999999999" customHeight="1" x14ac:dyDescent="0.3">
      <c r="A119" s="33" t="s">
        <v>17</v>
      </c>
      <c r="B119" s="35"/>
      <c r="C119" s="205"/>
      <c r="D119" s="205"/>
      <c r="E119" s="13"/>
      <c r="F119" s="154"/>
      <c r="G119" s="35"/>
      <c r="H119" s="18"/>
      <c r="I119" s="18"/>
      <c r="J119" s="18"/>
      <c r="K119" s="18"/>
      <c r="L119" s="18"/>
      <c r="M119" s="18"/>
      <c r="N119" s="19"/>
      <c r="O119" s="19"/>
      <c r="P119" s="19"/>
      <c r="Q119" s="19"/>
    </row>
    <row r="120" spans="1:27" s="20" customFormat="1" ht="17.149999999999999" customHeight="1" x14ac:dyDescent="0.3">
      <c r="A120" s="286" t="s">
        <v>65</v>
      </c>
      <c r="B120" s="35"/>
      <c r="C120" s="155"/>
      <c r="D120" s="205"/>
      <c r="E120" s="13"/>
      <c r="F120" s="154"/>
      <c r="G120" s="35"/>
      <c r="H120" s="18"/>
      <c r="I120" s="18"/>
      <c r="J120" s="18"/>
      <c r="K120" s="18"/>
      <c r="L120" s="18"/>
      <c r="M120" s="18"/>
      <c r="N120" s="19"/>
      <c r="O120" s="19"/>
      <c r="P120" s="19"/>
      <c r="Q120" s="19"/>
    </row>
    <row r="121" spans="1:27" s="20" customFormat="1" ht="17.149999999999999" customHeight="1" x14ac:dyDescent="0.3">
      <c r="A121" s="287" t="s">
        <v>68</v>
      </c>
      <c r="B121" s="38"/>
      <c r="C121" s="155"/>
      <c r="D121" s="205"/>
      <c r="E121" s="37"/>
      <c r="F121" s="154"/>
      <c r="G121" s="38"/>
      <c r="H121" s="18"/>
      <c r="I121" s="18"/>
      <c r="J121" s="18"/>
      <c r="K121" s="18"/>
      <c r="L121" s="18"/>
      <c r="M121" s="18"/>
      <c r="N121" s="19"/>
      <c r="O121" s="19"/>
      <c r="P121" s="19"/>
      <c r="Q121" s="19"/>
    </row>
    <row r="122" spans="1:27" s="20" customFormat="1" ht="17.149999999999999" customHeight="1" x14ac:dyDescent="0.3">
      <c r="A122" s="293"/>
      <c r="B122" s="38"/>
      <c r="C122" s="155"/>
      <c r="D122" s="337"/>
      <c r="E122" s="37"/>
      <c r="F122" s="13"/>
      <c r="G122" s="38"/>
      <c r="H122" s="18"/>
      <c r="I122" s="18"/>
      <c r="J122" s="18"/>
      <c r="K122" s="18"/>
      <c r="L122" s="18"/>
      <c r="M122" s="18"/>
      <c r="N122" s="19"/>
      <c r="O122" s="19"/>
      <c r="P122" s="19"/>
      <c r="Q122" s="19"/>
    </row>
    <row r="123" spans="1:27" s="20" customFormat="1" ht="17.149999999999999" customHeight="1" x14ac:dyDescent="0.3">
      <c r="A123" s="61" t="s">
        <v>18</v>
      </c>
      <c r="B123" s="35"/>
      <c r="C123" s="155"/>
      <c r="D123" s="155"/>
      <c r="E123" s="13"/>
      <c r="F123" s="13"/>
      <c r="G123" s="35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 spans="1:27" s="20" customFormat="1" ht="17.149999999999999" customHeight="1" thickBot="1" x14ac:dyDescent="0.35">
      <c r="A124" s="61"/>
      <c r="B124" s="35"/>
      <c r="C124" s="155"/>
      <c r="D124" s="155"/>
      <c r="E124" s="154"/>
      <c r="F124" s="13"/>
      <c r="G124" s="35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 spans="1:27" s="20" customFormat="1" ht="17.149999999999999" hidden="1" customHeight="1" x14ac:dyDescent="0.3">
      <c r="A125" s="61" t="s">
        <v>168</v>
      </c>
      <c r="B125" s="35"/>
      <c r="C125" s="155"/>
      <c r="D125" s="155"/>
      <c r="E125" s="13"/>
      <c r="F125" s="13"/>
      <c r="G125" s="35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 spans="1:27" s="20" customFormat="1" ht="17.149999999999999" hidden="1" customHeight="1" x14ac:dyDescent="0.3">
      <c r="A126" s="61"/>
      <c r="B126" s="35"/>
      <c r="C126" s="155"/>
      <c r="D126" s="155"/>
      <c r="E126" s="13"/>
      <c r="F126" s="13"/>
      <c r="G126" s="35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</row>
    <row r="127" spans="1:27" s="20" customFormat="1" ht="17.149999999999999" hidden="1" customHeight="1" x14ac:dyDescent="0.3">
      <c r="A127" s="61" t="s">
        <v>195</v>
      </c>
      <c r="B127" s="35"/>
      <c r="C127" s="155"/>
      <c r="D127" s="155"/>
      <c r="E127" s="13"/>
      <c r="F127" s="13"/>
      <c r="G127" s="35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 spans="1:27" s="20" customFormat="1" ht="17.149999999999999" hidden="1" customHeight="1" thickBot="1" x14ac:dyDescent="0.35">
      <c r="A128" s="61"/>
      <c r="B128" s="35"/>
      <c r="C128" s="155"/>
      <c r="D128" s="155"/>
      <c r="E128" s="13"/>
      <c r="F128" s="13"/>
      <c r="G128" s="35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 spans="1:27" s="20" customFormat="1" ht="23.25" customHeight="1" thickTop="1" thickBot="1" x14ac:dyDescent="0.35">
      <c r="A129" s="62" t="s">
        <v>20</v>
      </c>
      <c r="B129" s="63"/>
      <c r="C129" s="176"/>
      <c r="D129" s="176"/>
      <c r="E129" s="64"/>
      <c r="F129" s="156"/>
      <c r="G129" s="64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 spans="1:27" ht="20.149999999999999" customHeight="1" thickTop="1" x14ac:dyDescent="0.3"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 spans="1:27" ht="20.149999999999999" customHeight="1" x14ac:dyDescent="0.3">
      <c r="A131" s="206" t="s">
        <v>229</v>
      </c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ht="20.149999999999999" hidden="1" customHeight="1" thickBot="1" x14ac:dyDescent="0.4">
      <c r="A132" s="306" t="s">
        <v>172</v>
      </c>
      <c r="B132" s="307"/>
      <c r="C132" s="307"/>
      <c r="D132" s="307"/>
    </row>
    <row r="133" spans="1:27" s="317" customFormat="1" ht="42" hidden="1" customHeight="1" thickTop="1" x14ac:dyDescent="0.3">
      <c r="A133" s="318"/>
      <c r="B133" s="319" t="s">
        <v>1</v>
      </c>
      <c r="C133" s="319" t="s">
        <v>173</v>
      </c>
      <c r="D133" s="320" t="s">
        <v>174</v>
      </c>
    </row>
    <row r="134" spans="1:27" ht="21" hidden="1" customHeight="1" x14ac:dyDescent="0.3">
      <c r="A134" s="321" t="s">
        <v>193</v>
      </c>
      <c r="B134" s="175">
        <v>0</v>
      </c>
      <c r="C134" s="133"/>
      <c r="D134" s="322">
        <f>B134-C134</f>
        <v>0</v>
      </c>
    </row>
    <row r="135" spans="1:27" ht="25.5" hidden="1" customHeight="1" thickBot="1" x14ac:dyDescent="0.35">
      <c r="A135" s="323" t="s">
        <v>194</v>
      </c>
      <c r="B135" s="324"/>
      <c r="C135" s="325"/>
      <c r="D135" s="326">
        <f>B135-C135</f>
        <v>0</v>
      </c>
    </row>
    <row r="136" spans="1:27" ht="20.149999999999999" customHeight="1" x14ac:dyDescent="0.3"/>
    <row r="137" spans="1:27" ht="20.149999999999999" customHeight="1" x14ac:dyDescent="0.3">
      <c r="A137" s="379" t="s">
        <v>250</v>
      </c>
      <c r="B137"/>
      <c r="C137"/>
      <c r="D137"/>
      <c r="E137"/>
      <c r="F137"/>
    </row>
    <row r="138" spans="1:27" ht="20.149999999999999" customHeight="1" x14ac:dyDescent="0.3">
      <c r="A138"/>
      <c r="B138"/>
      <c r="C138"/>
      <c r="D138"/>
      <c r="E138"/>
      <c r="F138"/>
    </row>
    <row r="139" spans="1:27" ht="38.5" customHeight="1" x14ac:dyDescent="0.3">
      <c r="A139" s="380" t="s">
        <v>230</v>
      </c>
      <c r="B139" s="380" t="s">
        <v>231</v>
      </c>
      <c r="C139" s="380" t="s">
        <v>243</v>
      </c>
      <c r="D139" s="380" t="s">
        <v>244</v>
      </c>
      <c r="E139" s="380" t="s">
        <v>245</v>
      </c>
      <c r="F139" s="380" t="s">
        <v>246</v>
      </c>
    </row>
    <row r="140" spans="1:27" ht="20.149999999999999" customHeight="1" x14ac:dyDescent="0.3">
      <c r="A140" s="382" t="s">
        <v>247</v>
      </c>
      <c r="B140" s="383"/>
      <c r="C140" s="383"/>
      <c r="D140" s="383"/>
      <c r="E140" s="383"/>
      <c r="F140" s="381"/>
    </row>
    <row r="141" spans="1:27" ht="20.149999999999999" customHeight="1" x14ac:dyDescent="0.3">
      <c r="A141" s="382" t="s">
        <v>247</v>
      </c>
      <c r="B141" s="383"/>
      <c r="C141" s="383"/>
      <c r="D141" s="383"/>
      <c r="E141" s="383"/>
      <c r="F141" s="381"/>
    </row>
    <row r="142" spans="1:27" ht="20.149999999999999" customHeight="1" x14ac:dyDescent="0.3">
      <c r="A142" s="382" t="s">
        <v>248</v>
      </c>
      <c r="B142" s="383"/>
      <c r="C142" s="383"/>
      <c r="D142" s="383"/>
      <c r="E142" s="383"/>
      <c r="F142" s="381"/>
    </row>
    <row r="143" spans="1:27" ht="20.149999999999999" customHeight="1" x14ac:dyDescent="0.3">
      <c r="A143" s="382" t="s">
        <v>249</v>
      </c>
      <c r="B143" s="383"/>
      <c r="C143" s="383"/>
      <c r="D143" s="383"/>
      <c r="E143" s="383"/>
      <c r="F143" s="381"/>
    </row>
    <row r="144" spans="1:27" ht="20.149999999999999" customHeight="1" x14ac:dyDescent="0.3">
      <c r="A144" s="384"/>
      <c r="B144" s="383"/>
      <c r="C144" s="383"/>
      <c r="D144" s="383"/>
      <c r="E144" s="383"/>
      <c r="F144" s="381"/>
    </row>
    <row r="145" ht="20.149999999999999" customHeight="1" x14ac:dyDescent="0.3"/>
    <row r="146" ht="20.149999999999999" customHeight="1" x14ac:dyDescent="0.3"/>
    <row r="147" ht="20.149999999999999" customHeight="1" x14ac:dyDescent="0.3"/>
    <row r="148" ht="20.149999999999999" customHeight="1" x14ac:dyDescent="0.3"/>
    <row r="149" ht="20.149999999999999" customHeight="1" x14ac:dyDescent="0.3"/>
    <row r="150" ht="20.149999999999999" customHeight="1" x14ac:dyDescent="0.3"/>
    <row r="151" ht="20.149999999999999" customHeight="1" x14ac:dyDescent="0.3"/>
    <row r="152" ht="20.149999999999999" customHeight="1" x14ac:dyDescent="0.3"/>
    <row r="153" ht="20.149999999999999" customHeight="1" x14ac:dyDescent="0.3"/>
    <row r="154" ht="20.149999999999999" customHeight="1" x14ac:dyDescent="0.3"/>
    <row r="155" ht="20.149999999999999" customHeight="1" x14ac:dyDescent="0.3"/>
    <row r="156" ht="20.149999999999999" customHeight="1" x14ac:dyDescent="0.3"/>
    <row r="157" ht="20.149999999999999" customHeight="1" x14ac:dyDescent="0.3"/>
    <row r="158" ht="20.149999999999999" customHeight="1" x14ac:dyDescent="0.3"/>
    <row r="159" ht="20.149999999999999" customHeight="1" x14ac:dyDescent="0.3"/>
    <row r="160" ht="20.149999999999999" customHeight="1" x14ac:dyDescent="0.3"/>
    <row r="161" ht="20.149999999999999" customHeight="1" x14ac:dyDescent="0.3"/>
    <row r="162" ht="20.149999999999999" customHeight="1" x14ac:dyDescent="0.3"/>
    <row r="163" ht="20.149999999999999" customHeight="1" x14ac:dyDescent="0.3"/>
    <row r="164" ht="20.149999999999999" customHeight="1" x14ac:dyDescent="0.3"/>
    <row r="165" ht="20.149999999999999" customHeight="1" x14ac:dyDescent="0.3"/>
    <row r="166" ht="20.149999999999999" customHeight="1" x14ac:dyDescent="0.3"/>
    <row r="167" ht="20.149999999999999" customHeight="1" x14ac:dyDescent="0.3"/>
    <row r="168" ht="20.149999999999999" customHeight="1" x14ac:dyDescent="0.3"/>
    <row r="169" ht="20.149999999999999" customHeight="1" x14ac:dyDescent="0.3"/>
    <row r="170" ht="20.149999999999999" customHeight="1" x14ac:dyDescent="0.3"/>
    <row r="171" ht="20.149999999999999" customHeight="1" x14ac:dyDescent="0.3"/>
    <row r="172" ht="20.149999999999999" customHeight="1" x14ac:dyDescent="0.3"/>
    <row r="173" ht="20.149999999999999" customHeight="1" x14ac:dyDescent="0.3"/>
    <row r="174" ht="20.149999999999999" customHeight="1" x14ac:dyDescent="0.3"/>
    <row r="175" ht="20.149999999999999" customHeight="1" x14ac:dyDescent="0.3"/>
    <row r="176" ht="20.149999999999999" customHeight="1" x14ac:dyDescent="0.3"/>
    <row r="177" ht="20.149999999999999" customHeight="1" x14ac:dyDescent="0.3"/>
    <row r="178" ht="20.149999999999999" customHeight="1" x14ac:dyDescent="0.3"/>
    <row r="179" ht="20.149999999999999" customHeight="1" x14ac:dyDescent="0.3"/>
    <row r="180" ht="20.149999999999999" customHeight="1" x14ac:dyDescent="0.3"/>
    <row r="181" ht="20.149999999999999" customHeight="1" x14ac:dyDescent="0.3"/>
    <row r="182" ht="20.149999999999999" customHeight="1" x14ac:dyDescent="0.3"/>
  </sheetData>
  <mergeCells count="1">
    <mergeCell ref="C80:M80"/>
  </mergeCells>
  <pageMargins left="0.70866141732283505" right="0.70866141732283505" top="0.74803149606299202" bottom="0.74803149606299202" header="0.31496062992126" footer="0.31496062992126"/>
  <pageSetup paperSize="9" scale="77" fitToHeight="0" orientation="landscape"/>
  <rowBreaks count="3" manualBreakCount="3">
    <brk id="50" max="16383" man="1"/>
    <brk id="76" max="16383" man="1"/>
    <brk id="10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75"/>
  <sheetViews>
    <sheetView showGridLines="0" rightToLeft="1" tabSelected="1" zoomScale="110" zoomScaleNormal="110" zoomScaleSheetLayoutView="80" workbookViewId="0">
      <selection activeCell="A138" sqref="A138"/>
    </sheetView>
  </sheetViews>
  <sheetFormatPr defaultColWidth="9" defaultRowHeight="15.5" x14ac:dyDescent="0.3"/>
  <cols>
    <col min="1" max="1" width="36.75" style="26" customWidth="1"/>
    <col min="2" max="2" width="26" style="26" customWidth="1"/>
    <col min="3" max="3" width="39.08203125" style="26" customWidth="1"/>
    <col min="4" max="4" width="20.25" style="26" customWidth="1"/>
    <col min="5" max="5" width="12.33203125" style="97" customWidth="1"/>
    <col min="6" max="6" width="13.75" style="98" customWidth="1"/>
    <col min="7" max="7" width="10.58203125" style="98" customWidth="1"/>
    <col min="8" max="8" width="21.58203125" style="98" customWidth="1"/>
    <col min="9" max="9" width="23.5" style="20" customWidth="1"/>
    <col min="10" max="10" width="18.25" style="121" customWidth="1"/>
    <col min="11" max="11" width="14.25" style="98" customWidth="1"/>
    <col min="12" max="12" width="12.08203125" style="98" customWidth="1"/>
    <col min="13" max="13" width="9.5" style="98" customWidth="1"/>
    <col min="14" max="14" width="8.25" style="98" customWidth="1"/>
    <col min="15" max="15" width="9.25" style="98" customWidth="1"/>
    <col min="16" max="16" width="7.33203125" style="98" customWidth="1"/>
    <col min="17" max="17" width="8" style="20" customWidth="1"/>
    <col min="18" max="19" width="10.83203125" style="20" customWidth="1"/>
    <col min="20" max="20" width="6.58203125" style="20" customWidth="1"/>
    <col min="21" max="16384" width="9" style="20"/>
  </cols>
  <sheetData>
    <row r="1" spans="1:16" ht="60.75" customHeight="1" x14ac:dyDescent="0.3">
      <c r="A1" s="508" t="s">
        <v>335</v>
      </c>
      <c r="B1" s="508"/>
      <c r="C1" s="508"/>
      <c r="D1" s="508"/>
      <c r="E1" s="508"/>
      <c r="F1" s="508"/>
      <c r="G1" s="12"/>
      <c r="H1" s="12"/>
      <c r="I1" s="26"/>
    </row>
    <row r="2" spans="1:16" x14ac:dyDescent="0.3">
      <c r="F2" s="12"/>
      <c r="G2" s="12"/>
      <c r="H2" s="12"/>
      <c r="I2" s="26"/>
    </row>
    <row r="3" spans="1:16" ht="16" thickBot="1" x14ac:dyDescent="0.35">
      <c r="A3" s="89"/>
      <c r="B3" s="89"/>
      <c r="C3" s="89"/>
      <c r="H3" s="12"/>
      <c r="I3" s="26"/>
    </row>
    <row r="4" spans="1:16" ht="20.149999999999999" customHeight="1" x14ac:dyDescent="0.4">
      <c r="A4" s="77" t="s">
        <v>96</v>
      </c>
      <c r="B4" s="45"/>
      <c r="C4" s="12"/>
      <c r="D4" s="509" t="s">
        <v>336</v>
      </c>
      <c r="E4" s="510"/>
      <c r="F4" s="510"/>
      <c r="G4" s="511"/>
      <c r="I4" s="98"/>
      <c r="J4" s="98"/>
      <c r="M4" s="20"/>
      <c r="N4" s="20"/>
      <c r="O4" s="20"/>
      <c r="P4" s="20"/>
    </row>
    <row r="5" spans="1:16" ht="20.149999999999999" customHeight="1" x14ac:dyDescent="0.3">
      <c r="A5" s="77" t="s">
        <v>92</v>
      </c>
      <c r="B5" s="45"/>
      <c r="C5" s="12"/>
      <c r="D5" s="454" t="s">
        <v>337</v>
      </c>
      <c r="E5" s="455"/>
      <c r="F5" s="455"/>
      <c r="G5" s="456"/>
      <c r="I5" s="98"/>
      <c r="J5" s="98"/>
      <c r="M5" s="20"/>
      <c r="N5" s="20"/>
      <c r="O5" s="20"/>
      <c r="P5" s="20"/>
    </row>
    <row r="6" spans="1:16" ht="20.149999999999999" customHeight="1" x14ac:dyDescent="0.3">
      <c r="A6" s="77" t="s">
        <v>162</v>
      </c>
      <c r="B6" s="45"/>
      <c r="C6" s="12"/>
      <c r="D6" s="454" t="s">
        <v>338</v>
      </c>
      <c r="E6" s="457">
        <v>0</v>
      </c>
      <c r="F6" s="457">
        <v>12</v>
      </c>
      <c r="G6" s="458">
        <v>25</v>
      </c>
      <c r="I6" s="98"/>
      <c r="J6" s="98"/>
      <c r="M6" s="20"/>
      <c r="N6" s="20"/>
      <c r="O6" s="20"/>
      <c r="P6" s="20"/>
    </row>
    <row r="7" spans="1:16" ht="22.5" customHeight="1" x14ac:dyDescent="0.3">
      <c r="A7" s="77" t="s">
        <v>281</v>
      </c>
      <c r="B7" s="289"/>
      <c r="C7" s="12"/>
      <c r="D7" s="454" t="s">
        <v>339</v>
      </c>
      <c r="E7" s="459"/>
      <c r="F7" s="459"/>
      <c r="G7" s="460"/>
      <c r="I7" s="98"/>
      <c r="J7" s="98"/>
      <c r="M7" s="20"/>
      <c r="N7" s="20"/>
      <c r="O7" s="20"/>
      <c r="P7" s="20"/>
    </row>
    <row r="8" spans="1:16" ht="42.5" thickBot="1" x14ac:dyDescent="0.35">
      <c r="A8" s="19"/>
      <c r="B8" s="221"/>
      <c r="C8" s="12"/>
      <c r="D8" s="461" t="s">
        <v>340</v>
      </c>
      <c r="E8" s="462"/>
      <c r="F8" s="462"/>
      <c r="G8" s="463"/>
      <c r="H8" s="20"/>
      <c r="I8" s="98"/>
      <c r="J8" s="98"/>
      <c r="N8" s="20"/>
      <c r="O8" s="20"/>
      <c r="P8" s="20"/>
    </row>
    <row r="9" spans="1:16" ht="20.149999999999999" customHeight="1" x14ac:dyDescent="0.3">
      <c r="A9" s="20"/>
      <c r="B9" s="97"/>
      <c r="C9" s="12"/>
      <c r="D9" s="12"/>
      <c r="E9" s="12"/>
      <c r="F9" s="20"/>
      <c r="G9" s="20"/>
      <c r="H9" s="20"/>
      <c r="I9" s="98"/>
      <c r="J9" s="98"/>
      <c r="N9" s="20"/>
      <c r="O9" s="20"/>
      <c r="P9" s="20"/>
    </row>
    <row r="10" spans="1:16" ht="20.149999999999999" customHeight="1" x14ac:dyDescent="0.3">
      <c r="A10" s="27" t="s">
        <v>140</v>
      </c>
      <c r="B10" s="97"/>
      <c r="C10" s="12"/>
      <c r="D10" s="12"/>
      <c r="E10" s="12"/>
      <c r="F10" s="20"/>
      <c r="G10" s="20"/>
      <c r="H10" s="20"/>
      <c r="I10" s="98"/>
      <c r="J10" s="98"/>
      <c r="N10" s="20"/>
      <c r="O10" s="20"/>
      <c r="P10" s="20"/>
    </row>
    <row r="11" spans="1:16" ht="35.25" customHeight="1" x14ac:dyDescent="0.3">
      <c r="A11" s="423" t="s">
        <v>141</v>
      </c>
      <c r="B11" s="424" t="s">
        <v>71</v>
      </c>
      <c r="C11" s="424" t="s">
        <v>67</v>
      </c>
      <c r="D11" s="514" t="s">
        <v>163</v>
      </c>
      <c r="E11" s="515"/>
      <c r="F11" s="421" t="s">
        <v>109</v>
      </c>
      <c r="G11" s="121"/>
      <c r="H11" s="20"/>
      <c r="J11" s="20"/>
      <c r="K11" s="20"/>
      <c r="N11" s="20"/>
      <c r="O11" s="20"/>
      <c r="P11" s="20"/>
    </row>
    <row r="12" spans="1:16" ht="35.25" customHeight="1" x14ac:dyDescent="0.3">
      <c r="A12" s="187" t="s">
        <v>226</v>
      </c>
      <c r="B12" s="342" t="s">
        <v>227</v>
      </c>
      <c r="C12" s="184"/>
      <c r="D12" s="351"/>
      <c r="E12" s="352"/>
      <c r="F12" s="157"/>
      <c r="G12" s="121"/>
      <c r="H12" s="20"/>
      <c r="J12" s="20"/>
      <c r="K12" s="20"/>
      <c r="N12" s="20"/>
      <c r="O12" s="20"/>
      <c r="P12" s="20"/>
    </row>
    <row r="13" spans="1:16" ht="20.149999999999999" customHeight="1" x14ac:dyDescent="0.3">
      <c r="A13" s="187" t="s">
        <v>65</v>
      </c>
      <c r="B13" s="133" t="s">
        <v>72</v>
      </c>
      <c r="C13" s="133"/>
      <c r="D13" s="304"/>
      <c r="E13" s="305"/>
      <c r="F13" s="174"/>
      <c r="G13" s="121"/>
      <c r="H13" s="20"/>
      <c r="J13" s="20"/>
      <c r="K13" s="20"/>
      <c r="N13" s="20"/>
      <c r="O13" s="20"/>
      <c r="P13" s="20"/>
    </row>
    <row r="14" spans="1:16" ht="20.149999999999999" customHeight="1" x14ac:dyDescent="0.3">
      <c r="A14" s="187" t="s">
        <v>278</v>
      </c>
      <c r="B14" s="133" t="s">
        <v>238</v>
      </c>
      <c r="C14" s="133"/>
      <c r="D14" s="304"/>
      <c r="E14" s="305"/>
      <c r="F14" s="174"/>
      <c r="G14" s="121"/>
      <c r="H14" s="20"/>
      <c r="J14" s="20"/>
      <c r="K14" s="20"/>
      <c r="N14" s="20"/>
      <c r="O14" s="20"/>
      <c r="P14" s="20"/>
    </row>
    <row r="15" spans="1:16" ht="20.149999999999999" customHeight="1" x14ac:dyDescent="0.3">
      <c r="A15" s="199" t="s">
        <v>68</v>
      </c>
      <c r="B15" s="133" t="s">
        <v>73</v>
      </c>
      <c r="C15" s="133"/>
      <c r="D15" s="304"/>
      <c r="E15" s="305"/>
      <c r="F15" s="174"/>
      <c r="G15" s="121"/>
      <c r="H15" s="20"/>
      <c r="J15" s="20"/>
      <c r="K15" s="20"/>
      <c r="N15" s="20"/>
      <c r="O15" s="20"/>
      <c r="P15" s="20"/>
    </row>
    <row r="16" spans="1:16" ht="19.899999999999999" customHeight="1" x14ac:dyDescent="0.3">
      <c r="A16" s="189" t="s">
        <v>76</v>
      </c>
      <c r="B16" s="133"/>
      <c r="C16" s="255"/>
      <c r="D16" s="256"/>
      <c r="E16" s="305"/>
      <c r="F16" s="222"/>
      <c r="G16" s="121"/>
      <c r="I16" s="98"/>
      <c r="J16" s="98"/>
      <c r="N16" s="20"/>
      <c r="O16" s="20"/>
      <c r="P16" s="20"/>
    </row>
    <row r="17" spans="1:16" ht="16.149999999999999" customHeight="1" x14ac:dyDescent="0.3">
      <c r="A17" s="202"/>
      <c r="B17" s="264"/>
      <c r="C17" s="294"/>
      <c r="D17" s="295"/>
      <c r="E17" s="178"/>
      <c r="F17" s="266"/>
      <c r="G17" s="121"/>
      <c r="I17" s="98"/>
      <c r="J17" s="98"/>
      <c r="N17" s="20"/>
      <c r="O17" s="20"/>
      <c r="P17" s="20"/>
    </row>
    <row r="18" spans="1:16" ht="20.149999999999999" customHeight="1" x14ac:dyDescent="0.3">
      <c r="A18" s="285" t="s">
        <v>263</v>
      </c>
      <c r="B18" s="86"/>
      <c r="C18" s="265"/>
      <c r="D18" s="296"/>
      <c r="E18" s="270"/>
      <c r="F18" s="266"/>
      <c r="G18" s="121"/>
      <c r="I18" s="98"/>
      <c r="J18" s="98"/>
      <c r="N18" s="20"/>
      <c r="O18" s="20"/>
      <c r="P18" s="20"/>
    </row>
    <row r="19" spans="1:16" ht="20.149999999999999" customHeight="1" x14ac:dyDescent="0.3">
      <c r="A19" s="130" t="s">
        <v>144</v>
      </c>
      <c r="B19" s="174"/>
      <c r="C19" s="111" t="s">
        <v>86</v>
      </c>
      <c r="D19" s="296"/>
      <c r="E19" s="121"/>
      <c r="I19" s="98"/>
      <c r="J19" s="98"/>
      <c r="L19" s="20"/>
      <c r="M19" s="20"/>
      <c r="N19" s="20"/>
      <c r="O19" s="20"/>
      <c r="P19" s="20"/>
    </row>
    <row r="20" spans="1:16" ht="20.149999999999999" customHeight="1" x14ac:dyDescent="0.3">
      <c r="A20" s="130" t="s">
        <v>145</v>
      </c>
      <c r="B20" s="174"/>
      <c r="C20" s="111" t="s">
        <v>86</v>
      </c>
      <c r="D20" s="266"/>
      <c r="E20" s="121"/>
      <c r="I20" s="98"/>
      <c r="J20" s="98"/>
      <c r="L20" s="20"/>
      <c r="M20" s="20"/>
      <c r="N20" s="20"/>
      <c r="O20" s="20"/>
      <c r="P20" s="20"/>
    </row>
    <row r="21" spans="1:16" ht="12.75" customHeight="1" x14ac:dyDescent="0.3">
      <c r="A21" s="83"/>
      <c r="B21" s="179"/>
      <c r="C21" s="178"/>
      <c r="D21" s="178"/>
      <c r="E21" s="178"/>
      <c r="F21" s="26"/>
      <c r="G21" s="121"/>
      <c r="I21" s="98"/>
      <c r="J21" s="98"/>
      <c r="N21" s="20"/>
      <c r="O21" s="20"/>
      <c r="P21" s="20"/>
    </row>
    <row r="22" spans="1:16" ht="20.149999999999999" customHeight="1" x14ac:dyDescent="0.3">
      <c r="A22" s="89" t="s">
        <v>142</v>
      </c>
      <c r="B22" s="97"/>
      <c r="C22" s="12"/>
      <c r="D22" s="12"/>
      <c r="E22" s="26"/>
      <c r="F22" s="26"/>
      <c r="G22" s="26"/>
      <c r="I22" s="98"/>
      <c r="J22" s="98"/>
      <c r="N22" s="20"/>
      <c r="O22" s="20"/>
      <c r="P22" s="20"/>
    </row>
    <row r="23" spans="1:16" ht="20.149999999999999" customHeight="1" x14ac:dyDescent="0.3">
      <c r="A23" s="132" t="s">
        <v>251</v>
      </c>
      <c r="B23" s="174"/>
      <c r="C23" s="512" t="s">
        <v>282</v>
      </c>
      <c r="D23" s="513"/>
      <c r="E23" s="26"/>
      <c r="F23" s="26"/>
      <c r="G23" s="26"/>
      <c r="I23" s="98"/>
      <c r="J23" s="98"/>
      <c r="N23" s="20"/>
      <c r="O23" s="20"/>
      <c r="P23" s="20"/>
    </row>
    <row r="24" spans="1:16" ht="20.149999999999999" customHeight="1" x14ac:dyDescent="0.3">
      <c r="A24" s="132" t="s">
        <v>252</v>
      </c>
      <c r="B24" s="174"/>
      <c r="C24" s="512" t="s">
        <v>86</v>
      </c>
      <c r="D24" s="513"/>
      <c r="E24" s="26"/>
      <c r="F24" s="26"/>
      <c r="G24" s="26"/>
      <c r="I24" s="98"/>
      <c r="J24" s="98"/>
      <c r="N24" s="20"/>
      <c r="O24" s="20"/>
      <c r="P24" s="20"/>
    </row>
    <row r="25" spans="1:16" ht="20.149999999999999" customHeight="1" x14ac:dyDescent="0.3">
      <c r="A25" s="132" t="s">
        <v>253</v>
      </c>
      <c r="B25" s="174"/>
      <c r="C25" s="512" t="s">
        <v>86</v>
      </c>
      <c r="D25" s="513"/>
      <c r="E25" s="26"/>
      <c r="F25" s="26"/>
      <c r="G25" s="26"/>
      <c r="I25" s="98"/>
      <c r="J25" s="98"/>
      <c r="N25" s="20"/>
      <c r="O25" s="20"/>
      <c r="P25" s="20"/>
    </row>
    <row r="26" spans="1:16" ht="20.149999999999999" customHeight="1" x14ac:dyDescent="0.3">
      <c r="A26" s="132" t="s">
        <v>99</v>
      </c>
      <c r="B26" s="174"/>
      <c r="C26" s="512" t="s">
        <v>283</v>
      </c>
      <c r="D26" s="513"/>
      <c r="E26" s="26"/>
      <c r="F26" s="26"/>
      <c r="G26" s="26"/>
      <c r="I26" s="98"/>
      <c r="J26" s="98"/>
      <c r="N26" s="20"/>
      <c r="O26" s="20"/>
      <c r="P26" s="20"/>
    </row>
    <row r="27" spans="1:16" ht="20.149999999999999" customHeight="1" x14ac:dyDescent="0.3">
      <c r="A27" s="132" t="s">
        <v>98</v>
      </c>
      <c r="B27" s="174"/>
      <c r="C27" s="512" t="s">
        <v>86</v>
      </c>
      <c r="D27" s="513"/>
      <c r="E27" s="26"/>
      <c r="F27" s="26"/>
      <c r="G27" s="26"/>
      <c r="I27" s="98"/>
      <c r="J27" s="98"/>
      <c r="N27" s="20"/>
      <c r="O27" s="20"/>
      <c r="P27" s="20"/>
    </row>
    <row r="28" spans="1:16" ht="20.149999999999999" customHeight="1" x14ac:dyDescent="0.3">
      <c r="A28" s="132" t="s">
        <v>34</v>
      </c>
      <c r="B28" s="174"/>
      <c r="C28" s="512" t="s">
        <v>282</v>
      </c>
      <c r="D28" s="513"/>
      <c r="E28" s="26"/>
      <c r="F28" s="26"/>
      <c r="G28" s="26"/>
      <c r="I28" s="98"/>
      <c r="J28" s="98"/>
      <c r="N28" s="20"/>
      <c r="O28" s="20"/>
      <c r="P28" s="20"/>
    </row>
    <row r="29" spans="1:16" ht="20.149999999999999" customHeight="1" x14ac:dyDescent="0.3">
      <c r="A29" s="132" t="s">
        <v>35</v>
      </c>
      <c r="B29" s="174"/>
      <c r="C29" s="512" t="s">
        <v>282</v>
      </c>
      <c r="D29" s="513"/>
      <c r="E29" s="26"/>
      <c r="F29" s="26"/>
      <c r="G29" s="26"/>
      <c r="I29" s="98"/>
      <c r="J29" s="98"/>
      <c r="N29" s="20"/>
      <c r="O29" s="20"/>
      <c r="P29" s="20"/>
    </row>
    <row r="30" spans="1:16" ht="20.149999999999999" customHeight="1" x14ac:dyDescent="0.3">
      <c r="A30" s="132" t="s">
        <v>36</v>
      </c>
      <c r="B30" s="174"/>
      <c r="C30" s="512" t="s">
        <v>282</v>
      </c>
      <c r="D30" s="513"/>
      <c r="E30" s="26"/>
      <c r="F30" s="26"/>
      <c r="G30" s="26"/>
      <c r="I30" s="98"/>
      <c r="J30" s="98"/>
      <c r="N30" s="20"/>
      <c r="O30" s="20"/>
      <c r="P30" s="20"/>
    </row>
    <row r="31" spans="1:16" ht="20.149999999999999" customHeight="1" x14ac:dyDescent="0.3">
      <c r="A31" s="132" t="s">
        <v>334</v>
      </c>
      <c r="B31" s="174"/>
      <c r="C31" s="512" t="s">
        <v>385</v>
      </c>
      <c r="D31" s="513"/>
      <c r="E31" s="26"/>
      <c r="F31" s="26"/>
      <c r="G31" s="26"/>
      <c r="I31" s="98"/>
      <c r="J31" s="98"/>
      <c r="N31" s="20"/>
      <c r="O31" s="20"/>
      <c r="P31" s="20"/>
    </row>
    <row r="32" spans="1:16" ht="20.149999999999999" customHeight="1" x14ac:dyDescent="0.3">
      <c r="A32" s="132" t="s">
        <v>254</v>
      </c>
      <c r="B32" s="174"/>
      <c r="C32" s="512" t="s">
        <v>86</v>
      </c>
      <c r="D32" s="513"/>
      <c r="E32" s="26"/>
      <c r="F32" s="26"/>
      <c r="G32" s="26"/>
      <c r="I32" s="98"/>
      <c r="J32" s="98"/>
      <c r="N32" s="20"/>
      <c r="O32" s="20"/>
      <c r="P32" s="20"/>
    </row>
    <row r="33" spans="1:16" ht="20.149999999999999" customHeight="1" x14ac:dyDescent="0.3">
      <c r="A33" s="132" t="s">
        <v>83</v>
      </c>
      <c r="B33" s="174"/>
      <c r="C33" s="512" t="s">
        <v>313</v>
      </c>
      <c r="D33" s="513"/>
      <c r="E33" s="26"/>
      <c r="F33" s="26"/>
      <c r="G33" s="26"/>
      <c r="I33" s="98"/>
      <c r="J33" s="98"/>
      <c r="N33" s="20"/>
      <c r="O33" s="20"/>
      <c r="P33" s="20"/>
    </row>
    <row r="34" spans="1:16" ht="20.149999999999999" customHeight="1" x14ac:dyDescent="0.3">
      <c r="A34" s="132" t="s">
        <v>84</v>
      </c>
      <c r="B34" s="174"/>
      <c r="C34" s="512" t="s">
        <v>313</v>
      </c>
      <c r="D34" s="513"/>
      <c r="E34" s="26"/>
      <c r="F34" s="26"/>
      <c r="G34" s="26"/>
      <c r="I34" s="98"/>
      <c r="J34" s="98"/>
      <c r="N34" s="20"/>
      <c r="O34" s="20"/>
      <c r="P34" s="20"/>
    </row>
    <row r="35" spans="1:16" ht="20.149999999999999" customHeight="1" x14ac:dyDescent="0.3">
      <c r="A35" s="132" t="s">
        <v>42</v>
      </c>
      <c r="B35" s="174"/>
      <c r="C35" s="512" t="s">
        <v>385</v>
      </c>
      <c r="D35" s="513"/>
      <c r="E35" s="26"/>
      <c r="F35" s="26"/>
      <c r="G35" s="26"/>
      <c r="I35" s="98"/>
      <c r="J35" s="98"/>
      <c r="N35" s="20"/>
      <c r="O35" s="20"/>
      <c r="P35" s="20"/>
    </row>
    <row r="36" spans="1:16" ht="20.149999999999999" customHeight="1" x14ac:dyDescent="0.3">
      <c r="A36" s="132" t="s">
        <v>255</v>
      </c>
      <c r="B36" s="174"/>
      <c r="C36" s="512" t="s">
        <v>86</v>
      </c>
      <c r="D36" s="513"/>
      <c r="E36" s="26"/>
      <c r="F36" s="26"/>
      <c r="G36" s="26"/>
      <c r="I36" s="98"/>
      <c r="J36" s="98"/>
      <c r="N36" s="20"/>
      <c r="O36" s="20"/>
      <c r="P36" s="20"/>
    </row>
    <row r="37" spans="1:16" ht="20.149999999999999" customHeight="1" x14ac:dyDescent="0.3">
      <c r="A37" s="132" t="s">
        <v>43</v>
      </c>
      <c r="B37" s="174"/>
      <c r="C37" s="512" t="s">
        <v>256</v>
      </c>
      <c r="D37" s="513"/>
      <c r="E37" s="26"/>
      <c r="F37" s="26"/>
      <c r="G37" s="26"/>
      <c r="I37" s="98"/>
      <c r="J37" s="98"/>
      <c r="N37" s="20"/>
      <c r="O37" s="20"/>
      <c r="P37" s="20"/>
    </row>
    <row r="38" spans="1:16" ht="20.149999999999999" customHeight="1" x14ac:dyDescent="0.3">
      <c r="A38" s="132" t="s">
        <v>314</v>
      </c>
      <c r="B38" s="174"/>
      <c r="C38" s="512" t="s">
        <v>88</v>
      </c>
      <c r="D38" s="513"/>
      <c r="E38" s="26"/>
      <c r="F38" s="26"/>
      <c r="G38" s="26"/>
      <c r="I38" s="98"/>
      <c r="J38" s="98"/>
      <c r="N38" s="20"/>
      <c r="O38" s="20"/>
      <c r="P38" s="20"/>
    </row>
    <row r="39" spans="1:16" ht="20.149999999999999" customHeight="1" x14ac:dyDescent="0.3">
      <c r="A39" s="132" t="s">
        <v>312</v>
      </c>
      <c r="B39" s="174"/>
      <c r="C39" s="512" t="s">
        <v>326</v>
      </c>
      <c r="D39" s="513"/>
      <c r="E39" s="26"/>
      <c r="F39" s="26"/>
      <c r="G39" s="26"/>
      <c r="I39" s="98"/>
      <c r="J39" s="98"/>
      <c r="N39" s="20"/>
      <c r="O39" s="20"/>
      <c r="P39" s="20"/>
    </row>
    <row r="40" spans="1:16" ht="20.149999999999999" customHeight="1" x14ac:dyDescent="0.3">
      <c r="A40" s="132" t="s">
        <v>315</v>
      </c>
      <c r="B40" s="174"/>
      <c r="C40" s="512" t="s">
        <v>88</v>
      </c>
      <c r="D40" s="513"/>
      <c r="E40" s="26"/>
      <c r="F40" s="26"/>
      <c r="G40" s="26"/>
      <c r="I40" s="98"/>
      <c r="J40" s="98"/>
      <c r="N40" s="20"/>
      <c r="O40" s="20"/>
      <c r="P40" s="20"/>
    </row>
    <row r="41" spans="1:16" ht="20.149999999999999" customHeight="1" x14ac:dyDescent="0.3">
      <c r="A41" s="132" t="s">
        <v>323</v>
      </c>
      <c r="B41" s="174"/>
      <c r="C41" s="512" t="s">
        <v>324</v>
      </c>
      <c r="D41" s="513"/>
      <c r="E41" s="26"/>
      <c r="F41" s="26"/>
      <c r="G41" s="26"/>
      <c r="I41" s="98"/>
      <c r="J41" s="98"/>
      <c r="N41" s="20"/>
      <c r="O41" s="20"/>
      <c r="P41" s="20"/>
    </row>
    <row r="42" spans="1:16" ht="20.149999999999999" customHeight="1" x14ac:dyDescent="0.3">
      <c r="A42" s="132" t="s">
        <v>138</v>
      </c>
      <c r="B42" s="174"/>
      <c r="C42" s="512" t="s">
        <v>321</v>
      </c>
      <c r="D42" s="513"/>
      <c r="E42" s="26"/>
      <c r="F42" s="26"/>
      <c r="G42" s="26"/>
      <c r="I42" s="98"/>
      <c r="J42" s="98"/>
      <c r="N42" s="20"/>
      <c r="O42" s="20"/>
      <c r="P42" s="20"/>
    </row>
    <row r="43" spans="1:16" ht="20.149999999999999" customHeight="1" x14ac:dyDescent="0.3">
      <c r="A43" s="132" t="s">
        <v>162</v>
      </c>
      <c r="B43" s="174"/>
      <c r="C43" s="512"/>
      <c r="D43" s="513"/>
      <c r="E43" s="26"/>
      <c r="F43" s="26"/>
      <c r="G43" s="26"/>
      <c r="I43" s="98"/>
      <c r="J43" s="98"/>
      <c r="N43" s="20"/>
      <c r="O43" s="20"/>
      <c r="P43" s="20"/>
    </row>
    <row r="44" spans="1:16" ht="20.149999999999999" customHeight="1" x14ac:dyDescent="0.3">
      <c r="A44" s="132" t="s">
        <v>257</v>
      </c>
      <c r="B44" s="174"/>
      <c r="C44" s="512" t="s">
        <v>386</v>
      </c>
      <c r="D44" s="513"/>
      <c r="E44" s="26"/>
      <c r="F44" s="26"/>
      <c r="G44" s="26"/>
      <c r="I44" s="98"/>
      <c r="J44" s="98"/>
      <c r="N44" s="20"/>
      <c r="O44" s="20"/>
      <c r="P44" s="20"/>
    </row>
    <row r="45" spans="1:16" ht="20.149999999999999" customHeight="1" x14ac:dyDescent="0.3">
      <c r="A45" s="132" t="s">
        <v>258</v>
      </c>
      <c r="B45" s="174"/>
      <c r="C45" s="512" t="s">
        <v>86</v>
      </c>
      <c r="D45" s="513"/>
      <c r="E45" s="26"/>
      <c r="F45" s="26"/>
      <c r="G45" s="26"/>
      <c r="I45" s="98"/>
      <c r="J45" s="98"/>
      <c r="N45" s="20"/>
      <c r="O45" s="20"/>
      <c r="P45" s="20"/>
    </row>
    <row r="46" spans="1:16" ht="20.149999999999999" customHeight="1" x14ac:dyDescent="0.3">
      <c r="A46" s="132" t="s">
        <v>259</v>
      </c>
      <c r="B46" s="174"/>
      <c r="C46" s="512" t="s">
        <v>86</v>
      </c>
      <c r="D46" s="513"/>
      <c r="E46" s="26"/>
      <c r="F46" s="26"/>
      <c r="G46" s="26"/>
      <c r="I46" s="98"/>
      <c r="J46" s="98"/>
      <c r="N46" s="20"/>
      <c r="O46" s="20"/>
      <c r="P46" s="20"/>
    </row>
    <row r="47" spans="1:16" ht="20.149999999999999" customHeight="1" x14ac:dyDescent="0.3">
      <c r="A47" s="132" t="s">
        <v>85</v>
      </c>
      <c r="B47" s="174"/>
      <c r="C47" s="512"/>
      <c r="D47" s="513"/>
      <c r="E47" s="26"/>
      <c r="F47" s="26"/>
      <c r="G47" s="26"/>
      <c r="I47" s="98"/>
      <c r="J47" s="98"/>
      <c r="N47" s="20"/>
      <c r="O47" s="20"/>
      <c r="P47" s="20"/>
    </row>
    <row r="48" spans="1:16" ht="20.149999999999999" customHeight="1" x14ac:dyDescent="0.3">
      <c r="A48" s="132" t="s">
        <v>387</v>
      </c>
      <c r="B48" s="174"/>
      <c r="C48" s="512" t="s">
        <v>386</v>
      </c>
      <c r="D48" s="513"/>
      <c r="E48" s="26"/>
      <c r="F48" s="26"/>
      <c r="G48" s="26"/>
      <c r="I48" s="98"/>
      <c r="J48" s="98"/>
      <c r="N48" s="20"/>
      <c r="O48" s="20"/>
      <c r="P48" s="20"/>
    </row>
    <row r="49" spans="1:16" ht="20.149999999999999" customHeight="1" x14ac:dyDescent="0.3">
      <c r="A49" s="132" t="s">
        <v>89</v>
      </c>
      <c r="B49" s="174"/>
      <c r="C49" s="512"/>
      <c r="D49" s="513"/>
      <c r="E49" s="26"/>
      <c r="F49" s="26"/>
      <c r="G49" s="26"/>
      <c r="I49" s="98"/>
      <c r="J49" s="98"/>
      <c r="N49" s="20"/>
      <c r="O49" s="20"/>
      <c r="P49" s="20"/>
    </row>
    <row r="50" spans="1:16" ht="20.149999999999999" customHeight="1" x14ac:dyDescent="0.3">
      <c r="A50" s="132" t="s">
        <v>286</v>
      </c>
      <c r="B50" s="174"/>
      <c r="C50" s="512" t="s">
        <v>388</v>
      </c>
      <c r="D50" s="513"/>
      <c r="E50" s="26"/>
      <c r="F50" s="26"/>
      <c r="G50" s="26"/>
      <c r="I50" s="98"/>
      <c r="J50" s="98"/>
      <c r="N50" s="20"/>
      <c r="O50" s="20"/>
      <c r="P50" s="20"/>
    </row>
    <row r="51" spans="1:16" ht="20.149999999999999" customHeight="1" x14ac:dyDescent="0.3">
      <c r="A51" s="132" t="s">
        <v>287</v>
      </c>
      <c r="B51" s="174"/>
      <c r="C51" s="512" t="s">
        <v>322</v>
      </c>
      <c r="D51" s="513"/>
      <c r="E51" s="26"/>
      <c r="F51" s="26"/>
      <c r="G51" s="26"/>
      <c r="I51" s="98"/>
      <c r="J51" s="98"/>
      <c r="N51" s="20"/>
      <c r="O51" s="20"/>
      <c r="P51" s="20"/>
    </row>
    <row r="52" spans="1:16" ht="20.149999999999999" customHeight="1" x14ac:dyDescent="0.3">
      <c r="A52" s="132" t="s">
        <v>44</v>
      </c>
      <c r="B52" s="174"/>
      <c r="C52" s="512" t="s">
        <v>88</v>
      </c>
      <c r="D52" s="513"/>
      <c r="E52" s="26"/>
      <c r="F52" s="26"/>
      <c r="G52" s="26"/>
      <c r="I52" s="98"/>
      <c r="J52" s="98"/>
      <c r="N52" s="20"/>
      <c r="O52" s="20"/>
      <c r="P52" s="20"/>
    </row>
    <row r="53" spans="1:16" ht="20.149999999999999" customHeight="1" x14ac:dyDescent="0.3">
      <c r="A53" s="132" t="s">
        <v>51</v>
      </c>
      <c r="B53" s="174"/>
      <c r="C53" s="512" t="s">
        <v>90</v>
      </c>
      <c r="D53" s="513"/>
      <c r="E53" s="26"/>
      <c r="F53" s="26"/>
      <c r="G53" s="26"/>
      <c r="I53" s="98"/>
      <c r="J53" s="98"/>
      <c r="N53" s="20"/>
      <c r="O53" s="20"/>
      <c r="P53" s="20"/>
    </row>
    <row r="54" spans="1:16" ht="20.149999999999999" customHeight="1" x14ac:dyDescent="0.3">
      <c r="A54" s="132" t="s">
        <v>113</v>
      </c>
      <c r="B54" s="174"/>
      <c r="C54" s="512" t="s">
        <v>88</v>
      </c>
      <c r="D54" s="513"/>
      <c r="E54" s="26"/>
      <c r="F54" s="26"/>
      <c r="G54" s="26"/>
      <c r="I54" s="98"/>
      <c r="J54" s="98"/>
      <c r="N54" s="20"/>
      <c r="O54" s="20"/>
      <c r="P54" s="20"/>
    </row>
    <row r="55" spans="1:16" ht="20.149999999999999" customHeight="1" x14ac:dyDescent="0.3">
      <c r="A55" s="132" t="s">
        <v>304</v>
      </c>
      <c r="B55" s="174"/>
      <c r="C55" s="512" t="s">
        <v>305</v>
      </c>
      <c r="D55" s="513"/>
      <c r="E55" s="26"/>
      <c r="F55" s="26"/>
      <c r="G55" s="26"/>
      <c r="I55" s="98"/>
      <c r="J55" s="98"/>
      <c r="N55" s="20"/>
      <c r="O55" s="20"/>
      <c r="P55" s="20"/>
    </row>
    <row r="56" spans="1:16" ht="20.149999999999999" customHeight="1" x14ac:dyDescent="0.3">
      <c r="A56" s="132" t="s">
        <v>112</v>
      </c>
      <c r="B56" s="174"/>
      <c r="C56" s="512" t="s">
        <v>110</v>
      </c>
      <c r="D56" s="513"/>
      <c r="E56" s="26"/>
      <c r="F56" s="26"/>
      <c r="G56" s="26"/>
      <c r="I56" s="98"/>
      <c r="J56" s="98"/>
      <c r="N56" s="20"/>
      <c r="O56" s="20"/>
      <c r="P56" s="20"/>
    </row>
    <row r="57" spans="1:16" ht="20.149999999999999" customHeight="1" x14ac:dyDescent="0.3">
      <c r="A57" s="132" t="s">
        <v>79</v>
      </c>
      <c r="B57" s="174"/>
      <c r="C57" s="512" t="s">
        <v>302</v>
      </c>
      <c r="D57" s="513"/>
      <c r="E57" s="26"/>
      <c r="F57" s="26"/>
      <c r="G57" s="26"/>
      <c r="I57" s="98"/>
      <c r="J57" s="98"/>
      <c r="N57" s="20"/>
      <c r="O57" s="20"/>
      <c r="P57" s="20"/>
    </row>
    <row r="58" spans="1:16" ht="31" x14ac:dyDescent="0.3">
      <c r="A58" s="132" t="s">
        <v>80</v>
      </c>
      <c r="B58" s="174"/>
      <c r="C58" s="512" t="s">
        <v>303</v>
      </c>
      <c r="D58" s="513"/>
      <c r="E58" s="26"/>
      <c r="F58" s="26"/>
      <c r="G58" s="26"/>
      <c r="I58" s="98"/>
      <c r="J58" s="98"/>
      <c r="N58" s="20"/>
      <c r="O58" s="20"/>
      <c r="P58" s="20"/>
    </row>
    <row r="59" spans="1:16" ht="20.149999999999999" customHeight="1" x14ac:dyDescent="0.3">
      <c r="A59" s="132" t="s">
        <v>121</v>
      </c>
      <c r="B59" s="174"/>
      <c r="C59" s="512"/>
      <c r="D59" s="513"/>
      <c r="E59" s="26"/>
      <c r="F59" s="26"/>
      <c r="G59" s="26"/>
      <c r="I59" s="98"/>
      <c r="J59" s="98"/>
      <c r="N59" s="20"/>
      <c r="O59" s="20"/>
      <c r="P59" s="20"/>
    </row>
    <row r="60" spans="1:16" ht="20.149999999999999" customHeight="1" x14ac:dyDescent="0.3">
      <c r="A60" s="77" t="s">
        <v>129</v>
      </c>
      <c r="B60" s="216"/>
      <c r="C60" s="512"/>
      <c r="D60" s="513"/>
      <c r="E60" s="173"/>
      <c r="F60" s="26"/>
      <c r="G60" s="121"/>
      <c r="I60" s="98"/>
      <c r="J60" s="98"/>
      <c r="N60" s="20"/>
      <c r="O60" s="20"/>
      <c r="P60" s="20"/>
    </row>
    <row r="61" spans="1:16" ht="18.75" customHeight="1" x14ac:dyDescent="0.3">
      <c r="A61" s="19"/>
      <c r="B61" s="267"/>
      <c r="C61" s="65"/>
      <c r="D61" s="12"/>
      <c r="E61" s="173"/>
      <c r="F61" s="26"/>
      <c r="G61" s="121"/>
      <c r="I61" s="98"/>
      <c r="J61" s="98"/>
      <c r="N61" s="20"/>
      <c r="O61" s="20"/>
      <c r="P61" s="20"/>
    </row>
    <row r="62" spans="1:16" ht="22.5" customHeight="1" x14ac:dyDescent="0.3">
      <c r="A62" s="19"/>
      <c r="B62" s="59"/>
      <c r="C62" s="178"/>
      <c r="D62" s="12"/>
      <c r="E62" s="173"/>
      <c r="F62" s="26"/>
      <c r="G62" s="121"/>
      <c r="I62" s="98"/>
      <c r="J62" s="98"/>
      <c r="N62" s="20"/>
      <c r="O62" s="20"/>
      <c r="P62" s="20"/>
    </row>
    <row r="63" spans="1:16" ht="20.149999999999999" customHeight="1" thickBot="1" x14ac:dyDescent="0.35">
      <c r="A63" s="66"/>
      <c r="B63" s="98"/>
      <c r="C63" s="67"/>
      <c r="D63" s="67"/>
      <c r="E63" s="67"/>
      <c r="F63" s="43"/>
      <c r="G63" s="121"/>
      <c r="I63" s="98"/>
      <c r="J63" s="98"/>
      <c r="N63" s="20"/>
      <c r="O63" s="20"/>
      <c r="P63" s="20"/>
    </row>
    <row r="64" spans="1:16" ht="20.149999999999999" customHeight="1" x14ac:dyDescent="0.3">
      <c r="A64" s="414" t="s">
        <v>139</v>
      </c>
      <c r="B64" s="415"/>
      <c r="C64" s="415"/>
      <c r="D64" s="415"/>
      <c r="E64" s="415"/>
      <c r="F64" s="416"/>
      <c r="G64" s="417"/>
      <c r="H64" s="418"/>
      <c r="I64" s="98"/>
      <c r="J64" s="98"/>
      <c r="N64" s="20"/>
      <c r="O64" s="20"/>
      <c r="P64" s="20"/>
    </row>
    <row r="65" spans="1:16" s="12" customFormat="1" ht="66.75" customHeight="1" x14ac:dyDescent="0.3">
      <c r="A65" s="419"/>
      <c r="B65" s="420" t="s">
        <v>5</v>
      </c>
      <c r="C65" s="420" t="s">
        <v>26</v>
      </c>
      <c r="D65" s="421" t="s">
        <v>27</v>
      </c>
      <c r="E65" s="421" t="s">
        <v>28</v>
      </c>
      <c r="F65" s="421" t="s">
        <v>307</v>
      </c>
      <c r="G65" s="421" t="s">
        <v>29</v>
      </c>
      <c r="H65" s="422" t="s">
        <v>30</v>
      </c>
    </row>
    <row r="66" spans="1:16" s="12" customFormat="1" ht="32.5" customHeight="1" x14ac:dyDescent="0.3">
      <c r="A66" s="290" t="s">
        <v>226</v>
      </c>
      <c r="B66" s="11"/>
      <c r="C66" s="11"/>
      <c r="D66" s="157"/>
      <c r="E66" s="157"/>
      <c r="F66" s="157"/>
      <c r="G66" s="157"/>
      <c r="H66" s="16"/>
    </row>
    <row r="67" spans="1:16" s="12" customFormat="1" ht="20.149999999999999" customHeight="1" x14ac:dyDescent="0.3">
      <c r="A67" s="290" t="s">
        <v>65</v>
      </c>
      <c r="B67" s="13"/>
      <c r="C67" s="13"/>
      <c r="D67" s="158"/>
      <c r="E67" s="158"/>
      <c r="F67" s="158"/>
      <c r="G67" s="158"/>
      <c r="H67" s="69"/>
    </row>
    <row r="68" spans="1:16" s="12" customFormat="1" ht="20.149999999999999" customHeight="1" x14ac:dyDescent="0.3">
      <c r="A68" s="290" t="s">
        <v>278</v>
      </c>
      <c r="B68" s="13"/>
      <c r="C68" s="13"/>
      <c r="D68" s="158"/>
      <c r="E68" s="158"/>
      <c r="F68" s="158"/>
      <c r="G68" s="158"/>
      <c r="H68" s="69"/>
    </row>
    <row r="69" spans="1:16" s="12" customFormat="1" ht="20.149999999999999" customHeight="1" x14ac:dyDescent="0.3">
      <c r="A69" s="291" t="s">
        <v>68</v>
      </c>
      <c r="B69" s="13"/>
      <c r="C69" s="13"/>
      <c r="D69" s="158"/>
      <c r="E69" s="158"/>
      <c r="F69" s="158"/>
      <c r="G69" s="158"/>
      <c r="H69" s="69"/>
    </row>
    <row r="70" spans="1:16" s="5" customFormat="1" ht="22.5" customHeight="1" x14ac:dyDescent="0.3">
      <c r="A70" s="70" t="s">
        <v>199</v>
      </c>
      <c r="B70" s="42"/>
      <c r="C70" s="42"/>
      <c r="D70" s="42"/>
      <c r="E70" s="42"/>
      <c r="F70" s="213"/>
      <c r="G70" s="42"/>
      <c r="H70" s="71"/>
    </row>
    <row r="71" spans="1:16" ht="20.149999999999999" customHeight="1" x14ac:dyDescent="0.3">
      <c r="A71" s="70" t="s">
        <v>31</v>
      </c>
      <c r="B71" s="94"/>
      <c r="C71" s="94"/>
      <c r="D71" s="117"/>
      <c r="E71" s="117"/>
      <c r="F71" s="207"/>
      <c r="G71" s="213"/>
      <c r="H71" s="268"/>
      <c r="I71" s="98"/>
      <c r="J71" s="102"/>
      <c r="N71" s="20"/>
      <c r="O71" s="20"/>
      <c r="P71" s="20"/>
    </row>
    <row r="72" spans="1:16" ht="20.149999999999999" customHeight="1" x14ac:dyDescent="0.3">
      <c r="A72" s="271"/>
      <c r="B72" s="273"/>
      <c r="C72" s="273"/>
      <c r="D72" s="274"/>
      <c r="E72" s="274"/>
      <c r="F72" s="385"/>
      <c r="G72" s="277"/>
      <c r="H72" s="278"/>
      <c r="I72" s="98"/>
      <c r="J72" s="102"/>
      <c r="N72" s="20"/>
      <c r="O72" s="20"/>
      <c r="P72" s="20"/>
    </row>
    <row r="73" spans="1:16" ht="20.149999999999999" customHeight="1" x14ac:dyDescent="0.3">
      <c r="A73" s="386" t="s">
        <v>260</v>
      </c>
      <c r="B73" s="273"/>
      <c r="C73" s="273"/>
      <c r="D73" s="274"/>
      <c r="E73" s="274"/>
      <c r="F73" s="385"/>
      <c r="G73" s="277"/>
      <c r="H73" s="278"/>
      <c r="I73" s="98"/>
      <c r="J73" s="102"/>
      <c r="N73" s="20"/>
      <c r="O73" s="20"/>
      <c r="P73" s="20"/>
    </row>
    <row r="74" spans="1:16" ht="20.149999999999999" customHeight="1" x14ac:dyDescent="0.3">
      <c r="A74" s="386" t="s">
        <v>261</v>
      </c>
      <c r="B74" s="273"/>
      <c r="C74" s="273"/>
      <c r="D74" s="274"/>
      <c r="E74" s="274"/>
      <c r="F74" s="385"/>
      <c r="G74" s="277"/>
      <c r="H74" s="278"/>
      <c r="I74" s="98"/>
      <c r="J74" s="102"/>
      <c r="N74" s="20"/>
      <c r="O74" s="20"/>
      <c r="P74" s="20"/>
    </row>
    <row r="75" spans="1:16" ht="20.149999999999999" customHeight="1" x14ac:dyDescent="0.3">
      <c r="A75" s="386" t="s">
        <v>262</v>
      </c>
      <c r="B75" s="272"/>
      <c r="C75" s="273"/>
      <c r="D75" s="274"/>
      <c r="E75" s="275"/>
      <c r="F75" s="276"/>
      <c r="G75" s="277"/>
      <c r="H75" s="278"/>
      <c r="I75" s="98"/>
      <c r="J75" s="102"/>
      <c r="N75" s="20"/>
      <c r="O75" s="20"/>
      <c r="P75" s="20"/>
    </row>
    <row r="76" spans="1:16" ht="20.149999999999999" customHeight="1" x14ac:dyDescent="0.3">
      <c r="A76" s="387"/>
      <c r="B76" s="272"/>
      <c r="C76" s="273"/>
      <c r="D76" s="274"/>
      <c r="E76" s="275"/>
      <c r="F76" s="276"/>
      <c r="G76" s="277"/>
      <c r="H76" s="278"/>
      <c r="I76" s="98"/>
      <c r="J76" s="102"/>
      <c r="N76" s="20"/>
      <c r="O76" s="20"/>
      <c r="P76" s="20"/>
    </row>
    <row r="77" spans="1:16" ht="20.149999999999999" customHeight="1" thickBot="1" x14ac:dyDescent="0.35">
      <c r="A77" s="72" t="s">
        <v>146</v>
      </c>
      <c r="B77" s="101"/>
      <c r="C77" s="101"/>
      <c r="D77" s="159"/>
      <c r="E77" s="159"/>
      <c r="F77" s="208"/>
      <c r="G77" s="160"/>
      <c r="H77" s="73"/>
      <c r="I77" s="98"/>
      <c r="J77" s="102"/>
      <c r="N77" s="20"/>
      <c r="O77" s="20"/>
      <c r="P77" s="20"/>
    </row>
    <row r="78" spans="1:16" ht="20.149999999999999" customHeight="1" x14ac:dyDescent="0.3">
      <c r="A78" s="57"/>
      <c r="B78" s="57"/>
      <c r="C78" s="57"/>
      <c r="D78" s="57"/>
      <c r="E78" s="60"/>
      <c r="F78" s="60"/>
      <c r="G78" s="58"/>
      <c r="H78" s="58"/>
      <c r="I78" s="209"/>
      <c r="J78" s="177"/>
      <c r="K78" s="75"/>
      <c r="M78" s="102"/>
    </row>
    <row r="79" spans="1:16" ht="20.149999999999999" customHeight="1" thickBot="1" x14ac:dyDescent="0.35">
      <c r="A79" s="57"/>
      <c r="B79" s="57"/>
      <c r="C79" s="57"/>
      <c r="D79" s="57"/>
      <c r="E79" s="60"/>
      <c r="F79" s="60"/>
      <c r="G79" s="58"/>
      <c r="H79" s="58"/>
      <c r="I79" s="209"/>
      <c r="J79" s="129"/>
      <c r="K79" s="75"/>
      <c r="M79" s="102"/>
    </row>
    <row r="80" spans="1:16" s="21" customFormat="1" ht="20.149999999999999" customHeight="1" x14ac:dyDescent="0.3">
      <c r="A80" s="68" t="s">
        <v>325</v>
      </c>
      <c r="B80" s="225"/>
      <c r="C80" s="225"/>
      <c r="D80" s="225"/>
      <c r="E80" s="236"/>
      <c r="F80" s="103"/>
      <c r="G80" s="292"/>
      <c r="H80" s="104"/>
      <c r="I80" s="104"/>
    </row>
    <row r="81" spans="1:16" s="23" customFormat="1" ht="52.5" customHeight="1" x14ac:dyDescent="0.3">
      <c r="A81" s="22"/>
      <c r="B81" s="227" t="s">
        <v>114</v>
      </c>
      <c r="C81" s="227" t="s">
        <v>115</v>
      </c>
      <c r="D81" s="227" t="s">
        <v>285</v>
      </c>
      <c r="E81" s="237" t="s">
        <v>29</v>
      </c>
    </row>
    <row r="82" spans="1:16" s="21" customFormat="1" ht="42" customHeight="1" x14ac:dyDescent="0.3">
      <c r="A82" s="388" t="s">
        <v>284</v>
      </c>
      <c r="B82" s="93"/>
      <c r="C82" s="305"/>
      <c r="D82" s="93"/>
      <c r="E82" s="311"/>
      <c r="F82" s="104"/>
      <c r="G82" s="105"/>
      <c r="H82" s="104"/>
      <c r="I82" s="104"/>
    </row>
    <row r="83" spans="1:16" s="25" customFormat="1" ht="20.149999999999999" customHeight="1" thickBot="1" x14ac:dyDescent="0.35">
      <c r="A83" s="82" t="s">
        <v>77</v>
      </c>
      <c r="B83" s="257"/>
      <c r="C83" s="257"/>
      <c r="D83" s="257"/>
      <c r="E83" s="85"/>
      <c r="F83" s="107"/>
      <c r="G83" s="108"/>
      <c r="H83" s="108"/>
      <c r="I83" s="108"/>
    </row>
    <row r="84" spans="1:16" ht="19.5" customHeight="1" x14ac:dyDescent="0.3">
      <c r="A84" s="57"/>
      <c r="B84" s="57"/>
      <c r="C84" s="57"/>
      <c r="D84" s="57"/>
      <c r="E84" s="60"/>
      <c r="F84" s="60"/>
      <c r="G84" s="58"/>
      <c r="H84" s="58"/>
      <c r="I84" s="209"/>
      <c r="J84" s="129"/>
      <c r="K84" s="75"/>
      <c r="M84" s="102"/>
    </row>
    <row r="85" spans="1:16" ht="19" thickBot="1" x14ac:dyDescent="0.35">
      <c r="E85" s="109"/>
      <c r="G85" s="162"/>
      <c r="H85" s="162"/>
      <c r="I85" s="210"/>
      <c r="M85" s="97"/>
    </row>
    <row r="86" spans="1:16" ht="19.5" customHeight="1" x14ac:dyDescent="0.3">
      <c r="A86" s="68" t="s">
        <v>175</v>
      </c>
      <c r="B86" s="225"/>
      <c r="C86" s="225"/>
      <c r="D86" s="225"/>
      <c r="E86" s="100"/>
      <c r="F86" s="239"/>
      <c r="I86" s="98"/>
      <c r="J86" s="20"/>
      <c r="K86" s="20"/>
      <c r="L86" s="20"/>
      <c r="M86" s="20"/>
      <c r="N86" s="20"/>
      <c r="O86" s="20"/>
      <c r="P86" s="20"/>
    </row>
    <row r="87" spans="1:16" s="12" customFormat="1" x14ac:dyDescent="0.3">
      <c r="A87" s="10"/>
      <c r="B87" s="227" t="s">
        <v>114</v>
      </c>
      <c r="C87" s="262" t="s">
        <v>115</v>
      </c>
      <c r="D87" s="227" t="s">
        <v>130</v>
      </c>
      <c r="E87" s="11" t="s">
        <v>128</v>
      </c>
      <c r="F87" s="240" t="s">
        <v>29</v>
      </c>
    </row>
    <row r="88" spans="1:16" ht="20.149999999999999" customHeight="1" x14ac:dyDescent="0.3">
      <c r="A88" s="76" t="s">
        <v>32</v>
      </c>
      <c r="B88" s="228"/>
      <c r="C88" s="228"/>
      <c r="D88" s="228"/>
      <c r="E88" s="94"/>
      <c r="F88" s="241"/>
      <c r="I88" s="98"/>
      <c r="J88" s="20"/>
      <c r="K88" s="20"/>
      <c r="L88" s="20"/>
      <c r="M88" s="20"/>
      <c r="N88" s="20"/>
      <c r="O88" s="20"/>
      <c r="P88" s="20"/>
    </row>
    <row r="89" spans="1:16" ht="20.149999999999999" customHeight="1" x14ac:dyDescent="0.3">
      <c r="A89" s="78" t="s">
        <v>251</v>
      </c>
      <c r="B89" s="45"/>
      <c r="C89" s="229" t="s">
        <v>116</v>
      </c>
      <c r="D89" s="163"/>
      <c r="E89" s="94"/>
      <c r="F89" s="242"/>
      <c r="I89" s="98"/>
      <c r="J89" s="20"/>
      <c r="K89" s="20"/>
      <c r="L89" s="20"/>
      <c r="M89" s="20"/>
      <c r="N89" s="20"/>
      <c r="O89" s="20"/>
      <c r="P89" s="20"/>
    </row>
    <row r="90" spans="1:16" ht="20.149999999999999" customHeight="1" x14ac:dyDescent="0.3">
      <c r="A90" s="78" t="s">
        <v>252</v>
      </c>
      <c r="B90" s="45"/>
      <c r="C90" s="229" t="s">
        <v>116</v>
      </c>
      <c r="D90" s="163"/>
      <c r="E90" s="94"/>
      <c r="F90" s="242"/>
      <c r="I90" s="98"/>
      <c r="J90" s="20"/>
      <c r="K90" s="20"/>
      <c r="L90" s="20"/>
      <c r="M90" s="20"/>
      <c r="N90" s="20"/>
      <c r="O90" s="20"/>
      <c r="P90" s="20"/>
    </row>
    <row r="91" spans="1:16" ht="20.149999999999999" customHeight="1" x14ac:dyDescent="0.3">
      <c r="A91" s="78" t="s">
        <v>253</v>
      </c>
      <c r="B91" s="45"/>
      <c r="C91" s="229" t="s">
        <v>116</v>
      </c>
      <c r="D91" s="163"/>
      <c r="E91" s="94"/>
      <c r="F91" s="242"/>
      <c r="I91" s="98"/>
      <c r="J91" s="20"/>
      <c r="K91" s="20"/>
      <c r="L91" s="20"/>
      <c r="M91" s="20"/>
      <c r="N91" s="20"/>
      <c r="O91" s="20"/>
      <c r="P91" s="20"/>
    </row>
    <row r="92" spans="1:16" ht="20.149999999999999" customHeight="1" x14ac:dyDescent="0.3">
      <c r="A92" s="24" t="s">
        <v>99</v>
      </c>
      <c r="B92" s="45"/>
      <c r="C92" s="229" t="str">
        <f>C26</f>
        <v>למ"ר קיים</v>
      </c>
      <c r="D92" s="95"/>
      <c r="E92" s="113"/>
      <c r="F92" s="242"/>
      <c r="I92" s="98"/>
      <c r="J92" s="20"/>
      <c r="K92" s="20"/>
      <c r="L92" s="20"/>
      <c r="M92" s="20"/>
      <c r="N92" s="20"/>
      <c r="O92" s="20"/>
      <c r="P92" s="20"/>
    </row>
    <row r="93" spans="1:16" ht="20.149999999999999" customHeight="1" x14ac:dyDescent="0.3">
      <c r="A93" s="78" t="s">
        <v>34</v>
      </c>
      <c r="B93" s="45"/>
      <c r="C93" s="229" t="s">
        <v>116</v>
      </c>
      <c r="D93" s="163"/>
      <c r="E93" s="94"/>
      <c r="F93" s="242"/>
      <c r="I93" s="98"/>
      <c r="J93" s="20"/>
      <c r="K93" s="20"/>
      <c r="L93" s="20"/>
      <c r="M93" s="20"/>
      <c r="N93" s="20"/>
      <c r="O93" s="20"/>
      <c r="P93" s="20"/>
    </row>
    <row r="94" spans="1:16" ht="20.149999999999999" customHeight="1" x14ac:dyDescent="0.3">
      <c r="A94" s="78" t="s">
        <v>35</v>
      </c>
      <c r="B94" s="45"/>
      <c r="C94" s="229" t="s">
        <v>116</v>
      </c>
      <c r="D94" s="163"/>
      <c r="E94" s="94"/>
      <c r="F94" s="242"/>
      <c r="I94" s="98"/>
      <c r="J94" s="20"/>
      <c r="K94" s="20"/>
      <c r="L94" s="20"/>
      <c r="M94" s="20"/>
      <c r="N94" s="20"/>
      <c r="O94" s="20"/>
      <c r="P94" s="20"/>
    </row>
    <row r="95" spans="1:16" ht="20.149999999999999" customHeight="1" x14ac:dyDescent="0.3">
      <c r="A95" s="78" t="s">
        <v>36</v>
      </c>
      <c r="B95" s="45"/>
      <c r="C95" s="229" t="s">
        <v>116</v>
      </c>
      <c r="D95" s="163"/>
      <c r="E95" s="94"/>
      <c r="F95" s="242"/>
      <c r="I95" s="98"/>
      <c r="J95" s="20"/>
      <c r="K95" s="20"/>
      <c r="L95" s="20"/>
      <c r="M95" s="20"/>
      <c r="N95" s="20"/>
      <c r="O95" s="20"/>
      <c r="P95" s="20"/>
    </row>
    <row r="96" spans="1:16" s="43" customFormat="1" ht="20.149999999999999" customHeight="1" x14ac:dyDescent="0.3">
      <c r="A96" s="79" t="s">
        <v>37</v>
      </c>
      <c r="B96" s="230"/>
      <c r="C96" s="230"/>
      <c r="D96" s="230"/>
      <c r="E96" s="112"/>
      <c r="F96" s="243"/>
      <c r="G96" s="67"/>
      <c r="H96" s="67"/>
      <c r="I96" s="303"/>
    </row>
    <row r="97" spans="1:16" ht="20.149999999999999" customHeight="1" x14ac:dyDescent="0.3">
      <c r="A97" s="78"/>
      <c r="B97" s="229"/>
      <c r="C97" s="229"/>
      <c r="D97" s="229"/>
      <c r="E97" s="94"/>
      <c r="F97" s="244"/>
      <c r="I97" s="97"/>
      <c r="J97" s="20"/>
      <c r="K97" s="20"/>
      <c r="L97" s="20"/>
      <c r="M97" s="20"/>
      <c r="N97" s="20"/>
      <c r="O97" s="20"/>
      <c r="P97" s="20"/>
    </row>
    <row r="98" spans="1:16" ht="20.149999999999999" customHeight="1" x14ac:dyDescent="0.3">
      <c r="A98" s="76" t="s">
        <v>38</v>
      </c>
      <c r="B98" s="228"/>
      <c r="C98" s="228"/>
      <c r="D98" s="228"/>
      <c r="E98" s="94"/>
      <c r="F98" s="244"/>
      <c r="I98" s="97"/>
      <c r="J98" s="20"/>
      <c r="K98" s="20"/>
      <c r="L98" s="20"/>
      <c r="M98" s="20"/>
      <c r="N98" s="20"/>
      <c r="O98" s="20"/>
      <c r="P98" s="20"/>
    </row>
    <row r="99" spans="1:16" ht="20.149999999999999" customHeight="1" x14ac:dyDescent="0.3">
      <c r="A99" s="80" t="s">
        <v>39</v>
      </c>
      <c r="B99" s="231"/>
      <c r="C99" s="231"/>
      <c r="D99" s="231"/>
      <c r="E99" s="94"/>
      <c r="F99" s="242"/>
      <c r="I99" s="98"/>
      <c r="J99" s="20"/>
      <c r="K99" s="20"/>
      <c r="L99" s="20"/>
      <c r="M99" s="20"/>
      <c r="N99" s="20"/>
      <c r="O99" s="20"/>
      <c r="P99" s="20"/>
    </row>
    <row r="100" spans="1:16" ht="20.149999999999999" customHeight="1" x14ac:dyDescent="0.3">
      <c r="A100" s="346" t="s">
        <v>82</v>
      </c>
      <c r="B100" s="45"/>
      <c r="C100" s="229" t="s">
        <v>116</v>
      </c>
      <c r="D100" s="163"/>
      <c r="E100" s="94"/>
      <c r="F100" s="242"/>
      <c r="I100" s="98"/>
      <c r="J100" s="20"/>
      <c r="K100" s="20"/>
      <c r="L100" s="20"/>
      <c r="M100" s="20"/>
      <c r="N100" s="20"/>
      <c r="O100" s="20"/>
      <c r="P100" s="20"/>
    </row>
    <row r="101" spans="1:16" ht="20.149999999999999" customHeight="1" x14ac:dyDescent="0.3">
      <c r="A101" s="346" t="s">
        <v>40</v>
      </c>
      <c r="B101" s="45"/>
      <c r="C101" s="229" t="s">
        <v>116</v>
      </c>
      <c r="D101" s="163"/>
      <c r="E101" s="94"/>
      <c r="F101" s="245"/>
      <c r="I101" s="98"/>
      <c r="J101" s="20"/>
      <c r="K101" s="20"/>
      <c r="L101" s="20"/>
      <c r="M101" s="20"/>
      <c r="N101" s="20"/>
      <c r="O101" s="20"/>
      <c r="P101" s="20"/>
    </row>
    <row r="102" spans="1:16" s="43" customFormat="1" ht="20.149999999999999" customHeight="1" x14ac:dyDescent="0.3">
      <c r="A102" s="70" t="s">
        <v>41</v>
      </c>
      <c r="B102" s="254"/>
      <c r="C102" s="254"/>
      <c r="D102" s="254"/>
      <c r="E102" s="112"/>
      <c r="F102" s="243"/>
      <c r="G102" s="67"/>
      <c r="H102" s="67"/>
      <c r="I102" s="67"/>
    </row>
    <row r="103" spans="1:16" ht="24.75" customHeight="1" x14ac:dyDescent="0.3">
      <c r="A103" s="78" t="s">
        <v>78</v>
      </c>
      <c r="B103" s="45"/>
      <c r="C103" s="229" t="s">
        <v>117</v>
      </c>
      <c r="D103" s="95"/>
      <c r="E103" s="94"/>
      <c r="F103" s="242"/>
      <c r="I103" s="98"/>
      <c r="J103" s="20"/>
      <c r="K103" s="20"/>
      <c r="L103" s="20"/>
      <c r="M103" s="20"/>
      <c r="N103" s="20"/>
      <c r="O103" s="20"/>
      <c r="P103" s="20"/>
    </row>
    <row r="104" spans="1:16" ht="24.75" customHeight="1" x14ac:dyDescent="0.3">
      <c r="A104" s="78" t="s">
        <v>42</v>
      </c>
      <c r="B104" s="45"/>
      <c r="C104" s="229" t="s">
        <v>117</v>
      </c>
      <c r="D104" s="95"/>
      <c r="E104" s="94"/>
      <c r="F104" s="242"/>
      <c r="I104" s="98"/>
      <c r="J104" s="20"/>
      <c r="K104" s="20"/>
      <c r="L104" s="20"/>
      <c r="M104" s="20"/>
      <c r="N104" s="20"/>
      <c r="O104" s="20"/>
      <c r="P104" s="20"/>
    </row>
    <row r="105" spans="1:16" ht="23.25" customHeight="1" x14ac:dyDescent="0.3">
      <c r="A105" s="78" t="s">
        <v>43</v>
      </c>
      <c r="B105" s="91"/>
      <c r="C105" s="229" t="str">
        <f>C37</f>
        <v>מהמכירות כולל מע"מ</v>
      </c>
      <c r="D105" s="229"/>
      <c r="E105" s="94"/>
      <c r="F105" s="242"/>
      <c r="I105" s="98"/>
      <c r="J105" s="20"/>
      <c r="K105" s="20"/>
      <c r="L105" s="20"/>
      <c r="M105" s="20"/>
      <c r="N105" s="20"/>
      <c r="O105" s="20"/>
      <c r="P105" s="20"/>
    </row>
    <row r="106" spans="1:16" ht="25.5" customHeight="1" x14ac:dyDescent="0.3">
      <c r="A106" s="409" t="s">
        <v>314</v>
      </c>
      <c r="B106" s="410"/>
      <c r="C106" s="425" t="s">
        <v>49</v>
      </c>
      <c r="D106" s="229"/>
      <c r="E106" s="94"/>
      <c r="F106" s="242"/>
      <c r="I106" s="98"/>
      <c r="J106" s="20"/>
      <c r="K106" s="20"/>
      <c r="L106" s="20"/>
      <c r="M106" s="20"/>
      <c r="N106" s="20"/>
      <c r="O106" s="20"/>
      <c r="P106" s="20"/>
    </row>
    <row r="107" spans="1:16" ht="34.9" customHeight="1" x14ac:dyDescent="0.3">
      <c r="A107" s="426" t="s">
        <v>312</v>
      </c>
      <c r="B107" s="410"/>
      <c r="C107" s="374" t="str">
        <f>C39</f>
        <v>משווי דירות יזם בהפחתת השתתפות הקונה עפי חוק מכר</v>
      </c>
      <c r="D107" s="229"/>
      <c r="E107" s="94"/>
      <c r="F107" s="242"/>
      <c r="I107" s="98"/>
      <c r="J107" s="20"/>
      <c r="K107" s="20"/>
      <c r="L107" s="20"/>
      <c r="M107" s="20"/>
      <c r="N107" s="20"/>
      <c r="O107" s="20"/>
      <c r="P107" s="20"/>
    </row>
    <row r="108" spans="1:16" ht="25.5" customHeight="1" x14ac:dyDescent="0.3">
      <c r="A108" s="426" t="s">
        <v>315</v>
      </c>
      <c r="B108" s="410"/>
      <c r="C108" s="427" t="s">
        <v>49</v>
      </c>
      <c r="D108" s="229"/>
      <c r="E108" s="94"/>
      <c r="F108" s="242"/>
      <c r="I108" s="98"/>
      <c r="J108" s="20"/>
      <c r="K108" s="20"/>
      <c r="L108" s="20"/>
      <c r="M108" s="20"/>
      <c r="N108" s="20"/>
      <c r="O108" s="20"/>
      <c r="P108" s="20"/>
    </row>
    <row r="109" spans="1:16" ht="22.5" customHeight="1" x14ac:dyDescent="0.3">
      <c r="A109" s="78" t="s">
        <v>44</v>
      </c>
      <c r="B109" s="91"/>
      <c r="C109" s="229" t="s">
        <v>49</v>
      </c>
      <c r="D109" s="229"/>
      <c r="E109" s="94"/>
      <c r="F109" s="242"/>
      <c r="I109" s="98"/>
      <c r="J109" s="20"/>
      <c r="K109" s="20"/>
      <c r="L109" s="20"/>
      <c r="M109" s="20"/>
      <c r="N109" s="20"/>
      <c r="O109" s="20"/>
      <c r="P109" s="20"/>
    </row>
    <row r="110" spans="1:16" ht="22.5" customHeight="1" x14ac:dyDescent="0.3">
      <c r="A110" s="78"/>
      <c r="B110" s="283"/>
      <c r="C110" s="229"/>
      <c r="D110" s="229"/>
      <c r="E110" s="94"/>
      <c r="F110" s="242"/>
      <c r="I110" s="98"/>
      <c r="J110" s="20"/>
      <c r="K110" s="20"/>
      <c r="L110" s="20"/>
      <c r="M110" s="20"/>
      <c r="N110" s="20"/>
      <c r="O110" s="20"/>
      <c r="P110" s="20"/>
    </row>
    <row r="111" spans="1:16" s="43" customFormat="1" ht="20.149999999999999" customHeight="1" x14ac:dyDescent="0.3">
      <c r="A111" s="79" t="s">
        <v>45</v>
      </c>
      <c r="B111" s="230"/>
      <c r="C111" s="230"/>
      <c r="D111" s="230"/>
      <c r="E111" s="114"/>
      <c r="F111" s="243"/>
      <c r="G111" s="67"/>
      <c r="H111" s="67"/>
      <c r="I111" s="67"/>
    </row>
    <row r="112" spans="1:16" ht="20.149999999999999" customHeight="1" x14ac:dyDescent="0.3">
      <c r="A112" s="78"/>
      <c r="B112" s="229"/>
      <c r="C112" s="229"/>
      <c r="D112" s="229"/>
      <c r="E112" s="106"/>
      <c r="F112" s="242"/>
      <c r="I112" s="98"/>
      <c r="J112" s="20"/>
      <c r="K112" s="20"/>
      <c r="L112" s="20"/>
      <c r="M112" s="20"/>
      <c r="N112" s="20"/>
      <c r="O112" s="20"/>
      <c r="P112" s="20"/>
    </row>
    <row r="113" spans="1:16" s="43" customFormat="1" ht="20.149999999999999" customHeight="1" thickBot="1" x14ac:dyDescent="0.35">
      <c r="A113" s="82" t="s">
        <v>46</v>
      </c>
      <c r="B113" s="226"/>
      <c r="C113" s="226"/>
      <c r="D113" s="226"/>
      <c r="E113" s="115"/>
      <c r="F113" s="238"/>
      <c r="G113" s="67"/>
      <c r="H113" s="67"/>
      <c r="I113" s="67"/>
    </row>
    <row r="114" spans="1:16" x14ac:dyDescent="0.3">
      <c r="A114" s="83"/>
      <c r="B114" s="83"/>
      <c r="C114" s="83"/>
      <c r="D114" s="83"/>
      <c r="E114" s="116" t="s">
        <v>93</v>
      </c>
      <c r="F114" s="413"/>
      <c r="I114" s="98"/>
      <c r="J114" s="20"/>
      <c r="K114" s="20"/>
      <c r="L114" s="20"/>
      <c r="M114" s="20"/>
      <c r="N114" s="20"/>
      <c r="O114" s="20"/>
      <c r="P114" s="20"/>
    </row>
    <row r="115" spans="1:16" ht="20.149999999999999" customHeight="1" thickBot="1" x14ac:dyDescent="0.35">
      <c r="A115" s="28"/>
      <c r="B115" s="28"/>
      <c r="C115" s="28"/>
      <c r="D115" s="28"/>
      <c r="E115" s="116"/>
      <c r="F115" s="59"/>
      <c r="I115" s="98"/>
      <c r="J115" s="20"/>
      <c r="K115" s="20"/>
      <c r="L115" s="20"/>
      <c r="M115" s="20"/>
      <c r="N115" s="20"/>
      <c r="O115" s="20"/>
      <c r="P115" s="20"/>
    </row>
    <row r="116" spans="1:16" ht="20.149999999999999" customHeight="1" x14ac:dyDescent="0.3">
      <c r="A116" s="428" t="s">
        <v>47</v>
      </c>
      <c r="B116" s="429"/>
      <c r="C116" s="429"/>
      <c r="D116" s="429"/>
      <c r="E116" s="430"/>
      <c r="F116" s="431"/>
      <c r="I116" s="98"/>
      <c r="J116" s="20"/>
      <c r="K116" s="20"/>
      <c r="L116" s="20"/>
      <c r="M116" s="20"/>
      <c r="N116" s="20"/>
      <c r="O116" s="20"/>
      <c r="P116" s="20"/>
    </row>
    <row r="117" spans="1:16" ht="22.5" customHeight="1" x14ac:dyDescent="0.3">
      <c r="A117" s="419"/>
      <c r="B117" s="432" t="s">
        <v>114</v>
      </c>
      <c r="C117" s="433" t="s">
        <v>115</v>
      </c>
      <c r="D117" s="432"/>
      <c r="E117" s="420"/>
      <c r="F117" s="434"/>
      <c r="I117" s="98"/>
      <c r="J117" s="20"/>
      <c r="K117" s="20"/>
      <c r="L117" s="20"/>
      <c r="M117" s="20"/>
      <c r="N117" s="20"/>
      <c r="O117" s="20"/>
      <c r="P117" s="20"/>
    </row>
    <row r="118" spans="1:16" ht="20.149999999999999" customHeight="1" x14ac:dyDescent="0.3">
      <c r="A118" s="76" t="s">
        <v>32</v>
      </c>
      <c r="B118" s="228"/>
      <c r="C118" s="228"/>
      <c r="D118" s="228"/>
      <c r="E118" s="13"/>
      <c r="F118" s="241"/>
      <c r="I118" s="98"/>
      <c r="J118" s="20"/>
      <c r="K118" s="20"/>
      <c r="L118" s="20"/>
      <c r="M118" s="20"/>
      <c r="N118" s="20"/>
      <c r="O118" s="20"/>
      <c r="P118" s="20"/>
    </row>
    <row r="119" spans="1:16" ht="20.149999999999999" customHeight="1" x14ac:dyDescent="0.3">
      <c r="A119" s="78" t="s">
        <v>4</v>
      </c>
      <c r="B119" s="45"/>
      <c r="C119" s="229" t="s">
        <v>116</v>
      </c>
      <c r="D119" s="163"/>
      <c r="E119" s="94"/>
      <c r="F119" s="244"/>
      <c r="I119" s="98"/>
      <c r="J119" s="20"/>
      <c r="K119" s="20"/>
      <c r="L119" s="20"/>
      <c r="M119" s="20"/>
      <c r="N119" s="20"/>
      <c r="O119" s="20"/>
      <c r="P119" s="20"/>
    </row>
    <row r="120" spans="1:16" ht="20.149999999999999" customHeight="1" x14ac:dyDescent="0.3">
      <c r="A120" s="24" t="s">
        <v>99</v>
      </c>
      <c r="B120" s="45"/>
      <c r="C120" s="229" t="s">
        <v>327</v>
      </c>
      <c r="D120" s="163"/>
      <c r="E120" s="113"/>
      <c r="F120" s="242"/>
      <c r="I120" s="98"/>
      <c r="J120" s="20"/>
      <c r="K120" s="20"/>
      <c r="L120" s="20"/>
      <c r="M120" s="20"/>
      <c r="N120" s="20"/>
      <c r="O120" s="20"/>
      <c r="P120" s="20"/>
    </row>
    <row r="121" spans="1:16" ht="20.149999999999999" customHeight="1" x14ac:dyDescent="0.3">
      <c r="A121" s="78" t="s">
        <v>34</v>
      </c>
      <c r="B121" s="45"/>
      <c r="C121" s="229" t="s">
        <v>116</v>
      </c>
      <c r="D121" s="163"/>
      <c r="E121" s="94"/>
      <c r="F121" s="244"/>
      <c r="I121" s="98"/>
      <c r="J121" s="20"/>
      <c r="K121" s="20"/>
      <c r="L121" s="20"/>
      <c r="M121" s="20"/>
      <c r="N121" s="20"/>
      <c r="O121" s="20"/>
      <c r="P121" s="20"/>
    </row>
    <row r="122" spans="1:16" ht="20.149999999999999" customHeight="1" x14ac:dyDescent="0.3">
      <c r="A122" s="78" t="s">
        <v>35</v>
      </c>
      <c r="B122" s="45"/>
      <c r="C122" s="229" t="s">
        <v>116</v>
      </c>
      <c r="D122" s="95"/>
      <c r="E122" s="94"/>
      <c r="F122" s="244"/>
      <c r="I122" s="98"/>
      <c r="J122" s="20"/>
      <c r="K122" s="20"/>
      <c r="L122" s="20"/>
      <c r="M122" s="20"/>
      <c r="N122" s="20"/>
      <c r="O122" s="20"/>
      <c r="P122" s="20"/>
    </row>
    <row r="123" spans="1:16" ht="20.149999999999999" customHeight="1" x14ac:dyDescent="0.3">
      <c r="A123" s="78" t="s">
        <v>36</v>
      </c>
      <c r="B123" s="45"/>
      <c r="C123" s="229" t="s">
        <v>116</v>
      </c>
      <c r="D123" s="163"/>
      <c r="E123" s="94"/>
      <c r="F123" s="244"/>
      <c r="I123" s="98"/>
      <c r="J123" s="20"/>
      <c r="K123" s="20"/>
      <c r="L123" s="20"/>
      <c r="M123" s="20"/>
      <c r="N123" s="20"/>
      <c r="O123" s="20"/>
      <c r="P123" s="20"/>
    </row>
    <row r="124" spans="1:16" s="43" customFormat="1" ht="28.15" customHeight="1" x14ac:dyDescent="0.3">
      <c r="A124" s="79" t="s">
        <v>37</v>
      </c>
      <c r="B124" s="112"/>
      <c r="C124" s="230"/>
      <c r="D124" s="164"/>
      <c r="E124" s="112"/>
      <c r="F124" s="246"/>
      <c r="G124" s="67"/>
      <c r="H124" s="67"/>
      <c r="I124" s="67"/>
    </row>
    <row r="125" spans="1:16" ht="28.15" customHeight="1" x14ac:dyDescent="0.3">
      <c r="A125" s="76" t="s">
        <v>38</v>
      </c>
      <c r="B125" s="94"/>
      <c r="C125" s="228"/>
      <c r="D125" s="95"/>
      <c r="E125" s="94"/>
      <c r="F125" s="244"/>
      <c r="I125" s="98"/>
      <c r="J125" s="20"/>
      <c r="K125" s="20"/>
      <c r="L125" s="20"/>
      <c r="M125" s="20"/>
      <c r="N125" s="20"/>
      <c r="O125" s="20"/>
      <c r="P125" s="20"/>
    </row>
    <row r="126" spans="1:16" ht="20.149999999999999" customHeight="1" x14ac:dyDescent="0.3">
      <c r="A126" s="80" t="s">
        <v>39</v>
      </c>
      <c r="B126" s="45"/>
      <c r="C126" s="231"/>
      <c r="D126" s="163"/>
      <c r="E126" s="94"/>
      <c r="F126" s="242"/>
      <c r="I126" s="98"/>
      <c r="J126" s="20"/>
      <c r="K126" s="20"/>
      <c r="L126" s="20"/>
      <c r="M126" s="20"/>
      <c r="N126" s="20"/>
      <c r="O126" s="20"/>
      <c r="P126" s="20"/>
    </row>
    <row r="127" spans="1:16" ht="20.149999999999999" customHeight="1" x14ac:dyDescent="0.3">
      <c r="A127" s="346" t="s">
        <v>82</v>
      </c>
      <c r="B127" s="45"/>
      <c r="C127" s="229" t="s">
        <v>116</v>
      </c>
      <c r="D127" s="163"/>
      <c r="E127" s="94"/>
      <c r="F127" s="242"/>
      <c r="I127" s="98"/>
      <c r="J127" s="20"/>
      <c r="K127" s="20"/>
      <c r="L127" s="20"/>
      <c r="M127" s="20"/>
      <c r="N127" s="20"/>
      <c r="O127" s="20"/>
      <c r="P127" s="20"/>
    </row>
    <row r="128" spans="1:16" ht="20.149999999999999" customHeight="1" x14ac:dyDescent="0.3">
      <c r="A128" s="346" t="s">
        <v>48</v>
      </c>
      <c r="B128" s="45"/>
      <c r="C128" s="229" t="s">
        <v>327</v>
      </c>
      <c r="D128" s="163"/>
      <c r="E128" s="130"/>
      <c r="F128" s="242"/>
      <c r="I128" s="98"/>
      <c r="J128" s="20"/>
      <c r="K128" s="20"/>
      <c r="L128" s="20"/>
      <c r="M128" s="20"/>
      <c r="N128" s="20"/>
      <c r="O128" s="20"/>
      <c r="P128" s="20"/>
    </row>
    <row r="129" spans="1:16" ht="20.149999999999999" customHeight="1" x14ac:dyDescent="0.3">
      <c r="A129" s="346" t="s">
        <v>40</v>
      </c>
      <c r="B129" s="45"/>
      <c r="C129" s="229" t="s">
        <v>116</v>
      </c>
      <c r="D129" s="163"/>
      <c r="E129" s="94"/>
      <c r="F129" s="242"/>
      <c r="I129" s="98"/>
      <c r="J129" s="20"/>
      <c r="K129" s="20"/>
      <c r="L129" s="20"/>
      <c r="M129" s="20"/>
      <c r="N129" s="20"/>
      <c r="O129" s="20"/>
      <c r="P129" s="20"/>
    </row>
    <row r="130" spans="1:16" s="43" customFormat="1" ht="20.149999999999999" customHeight="1" x14ac:dyDescent="0.3">
      <c r="A130" s="70" t="s">
        <v>41</v>
      </c>
      <c r="B130" s="41"/>
      <c r="C130" s="254"/>
      <c r="D130" s="254"/>
      <c r="E130" s="112"/>
      <c r="F130" s="243"/>
      <c r="G130" s="67"/>
      <c r="H130" s="67"/>
      <c r="I130" s="67"/>
    </row>
    <row r="131" spans="1:16" s="43" customFormat="1" ht="6" hidden="1" customHeight="1" x14ac:dyDescent="0.3">
      <c r="A131" s="253"/>
      <c r="B131" s="41"/>
      <c r="C131" s="254"/>
      <c r="D131" s="254"/>
      <c r="E131" s="112"/>
      <c r="F131" s="243"/>
      <c r="G131" s="67"/>
      <c r="H131" s="67"/>
      <c r="I131" s="67"/>
    </row>
    <row r="132" spans="1:16" ht="25.5" customHeight="1" x14ac:dyDescent="0.3">
      <c r="A132" s="78" t="s">
        <v>78</v>
      </c>
      <c r="B132" s="45"/>
      <c r="C132" s="229" t="s">
        <v>117</v>
      </c>
      <c r="D132" s="95"/>
      <c r="E132" s="94"/>
      <c r="F132" s="242"/>
      <c r="I132" s="98"/>
      <c r="J132" s="20"/>
      <c r="K132" s="20"/>
      <c r="L132" s="20"/>
      <c r="M132" s="20"/>
      <c r="N132" s="20"/>
      <c r="O132" s="20"/>
      <c r="P132" s="20"/>
    </row>
    <row r="133" spans="1:16" ht="18.75" customHeight="1" x14ac:dyDescent="0.3">
      <c r="A133" s="78" t="s">
        <v>42</v>
      </c>
      <c r="B133" s="45"/>
      <c r="C133" s="229" t="s">
        <v>117</v>
      </c>
      <c r="D133" s="95"/>
      <c r="E133" s="94"/>
      <c r="F133" s="242"/>
      <c r="I133" s="98"/>
      <c r="J133" s="20"/>
      <c r="K133" s="20"/>
      <c r="L133" s="20"/>
      <c r="M133" s="20"/>
      <c r="N133" s="20"/>
      <c r="O133" s="20"/>
      <c r="P133" s="20"/>
    </row>
    <row r="134" spans="1:16" ht="18" customHeight="1" x14ac:dyDescent="0.3">
      <c r="A134" s="24" t="s">
        <v>91</v>
      </c>
      <c r="B134" s="117"/>
      <c r="C134" s="229" t="s">
        <v>117</v>
      </c>
      <c r="D134" s="95"/>
      <c r="E134" s="94"/>
      <c r="F134" s="242"/>
      <c r="I134" s="98"/>
      <c r="J134" s="20"/>
      <c r="K134" s="20"/>
      <c r="L134" s="20"/>
      <c r="M134" s="20"/>
      <c r="N134" s="20"/>
      <c r="O134" s="20"/>
      <c r="P134" s="20"/>
    </row>
    <row r="135" spans="1:16" ht="22.5" customHeight="1" x14ac:dyDescent="0.3">
      <c r="A135" s="24" t="s">
        <v>138</v>
      </c>
      <c r="B135" s="117"/>
      <c r="C135" s="425" t="s">
        <v>320</v>
      </c>
      <c r="D135" s="95"/>
      <c r="E135" s="94"/>
      <c r="F135" s="242"/>
      <c r="I135" s="98"/>
      <c r="J135" s="20"/>
      <c r="K135" s="20"/>
      <c r="L135" s="20"/>
      <c r="M135" s="20"/>
      <c r="N135" s="20"/>
      <c r="O135" s="20"/>
      <c r="P135" s="20"/>
    </row>
    <row r="136" spans="1:16" ht="31" x14ac:dyDescent="0.3">
      <c r="A136" s="24" t="s">
        <v>389</v>
      </c>
      <c r="B136" s="117"/>
      <c r="C136" s="425" t="s">
        <v>320</v>
      </c>
      <c r="D136" s="95"/>
      <c r="E136" s="94"/>
      <c r="F136" s="242"/>
      <c r="I136" s="98"/>
      <c r="J136" s="20"/>
      <c r="K136" s="20"/>
      <c r="L136" s="20"/>
      <c r="M136" s="20"/>
      <c r="N136" s="20"/>
      <c r="O136" s="20"/>
      <c r="P136" s="20"/>
    </row>
    <row r="137" spans="1:16" ht="18.75" customHeight="1" x14ac:dyDescent="0.3">
      <c r="A137" s="24" t="s">
        <v>390</v>
      </c>
      <c r="B137" s="117"/>
      <c r="C137" s="425" t="s">
        <v>320</v>
      </c>
      <c r="D137" s="95"/>
      <c r="E137" s="94"/>
      <c r="F137" s="242"/>
      <c r="I137" s="98"/>
      <c r="J137" s="20"/>
      <c r="K137" s="20"/>
      <c r="L137" s="20"/>
      <c r="M137" s="20"/>
      <c r="N137" s="20"/>
      <c r="O137" s="20"/>
      <c r="P137" s="20"/>
    </row>
    <row r="138" spans="1:16" ht="37.9" customHeight="1" x14ac:dyDescent="0.3">
      <c r="A138" s="24" t="s">
        <v>286</v>
      </c>
      <c r="B138" s="117"/>
      <c r="C138" s="441" t="str">
        <f>C50</f>
        <v>הפרש דמי ניהול בבנין החדש לעומת עלות ועד בית בבנין הקיים * 0.8</v>
      </c>
      <c r="D138" s="95"/>
      <c r="E138" s="94"/>
      <c r="F138" s="242"/>
      <c r="I138" s="98"/>
      <c r="J138" s="20"/>
      <c r="K138" s="20"/>
      <c r="L138" s="20"/>
      <c r="M138" s="20"/>
      <c r="N138" s="20"/>
      <c r="O138" s="20"/>
      <c r="P138" s="20"/>
    </row>
    <row r="139" spans="1:16" ht="21.75" customHeight="1" x14ac:dyDescent="0.3">
      <c r="A139" s="78" t="s">
        <v>328</v>
      </c>
      <c r="B139" s="113"/>
      <c r="C139" s="263"/>
      <c r="D139" s="95"/>
      <c r="E139" s="94"/>
      <c r="F139" s="242"/>
      <c r="I139" s="98"/>
      <c r="J139" s="20"/>
      <c r="K139" s="20"/>
      <c r="L139" s="20"/>
      <c r="M139" s="74"/>
      <c r="N139" s="74"/>
      <c r="O139" s="20"/>
      <c r="P139" s="20"/>
    </row>
    <row r="140" spans="1:16" ht="20.25" customHeight="1" x14ac:dyDescent="0.3">
      <c r="A140" s="78" t="s">
        <v>44</v>
      </c>
      <c r="B140" s="91"/>
      <c r="C140" s="263" t="s">
        <v>49</v>
      </c>
      <c r="D140" s="229"/>
      <c r="E140" s="94"/>
      <c r="F140" s="242"/>
      <c r="I140" s="98"/>
      <c r="J140" s="20"/>
      <c r="K140" s="20"/>
      <c r="L140" s="20"/>
      <c r="M140" s="20"/>
      <c r="N140" s="20"/>
      <c r="O140" s="20"/>
      <c r="P140" s="20"/>
    </row>
    <row r="141" spans="1:16" ht="18" customHeight="1" x14ac:dyDescent="0.3">
      <c r="A141" s="409" t="s">
        <v>314</v>
      </c>
      <c r="B141" s="410"/>
      <c r="C141" s="425" t="s">
        <v>49</v>
      </c>
      <c r="D141" s="229"/>
      <c r="E141" s="94"/>
      <c r="F141" s="242"/>
      <c r="I141" s="98"/>
      <c r="J141" s="20"/>
      <c r="K141" s="20"/>
      <c r="L141" s="20"/>
      <c r="M141" s="20"/>
      <c r="N141" s="20"/>
      <c r="O141" s="20"/>
      <c r="P141" s="20"/>
    </row>
    <row r="142" spans="1:16" ht="18" customHeight="1" x14ac:dyDescent="0.3">
      <c r="A142" s="426" t="s">
        <v>315</v>
      </c>
      <c r="B142" s="410"/>
      <c r="C142" s="427" t="s">
        <v>49</v>
      </c>
      <c r="D142" s="229"/>
      <c r="E142" s="94"/>
      <c r="F142" s="242"/>
      <c r="I142" s="98"/>
      <c r="J142" s="20"/>
      <c r="K142" s="20"/>
      <c r="L142" s="20"/>
      <c r="M142" s="20"/>
      <c r="N142" s="20"/>
      <c r="O142" s="20"/>
      <c r="P142" s="20"/>
    </row>
    <row r="143" spans="1:16" ht="18" customHeight="1" x14ac:dyDescent="0.3">
      <c r="A143" s="426" t="s">
        <v>323</v>
      </c>
      <c r="B143" s="410"/>
      <c r="C143" s="440"/>
      <c r="D143" s="229"/>
      <c r="E143" s="94"/>
      <c r="F143" s="242"/>
      <c r="I143" s="98"/>
      <c r="J143" s="20"/>
      <c r="K143" s="20"/>
      <c r="L143" s="20"/>
      <c r="M143" s="20"/>
      <c r="N143" s="20"/>
      <c r="O143" s="20"/>
      <c r="P143" s="20"/>
    </row>
    <row r="144" spans="1:16" s="43" customFormat="1" ht="20.149999999999999" customHeight="1" x14ac:dyDescent="0.3">
      <c r="A144" s="79" t="s">
        <v>45</v>
      </c>
      <c r="B144" s="114"/>
      <c r="C144" s="230"/>
      <c r="D144" s="230"/>
      <c r="E144" s="94"/>
      <c r="F144" s="243"/>
      <c r="G144" s="67"/>
      <c r="H144" s="67"/>
      <c r="I144" s="67"/>
    </row>
    <row r="145" spans="1:16" s="43" customFormat="1" ht="20.149999999999999" customHeight="1" x14ac:dyDescent="0.3">
      <c r="A145" s="79" t="s">
        <v>50</v>
      </c>
      <c r="B145" s="114"/>
      <c r="C145" s="230"/>
      <c r="D145" s="230"/>
      <c r="E145" s="94"/>
      <c r="F145" s="246"/>
      <c r="G145" s="67"/>
      <c r="H145" s="67"/>
      <c r="I145" s="67"/>
    </row>
    <row r="146" spans="1:16" ht="20.149999999999999" customHeight="1" x14ac:dyDescent="0.3">
      <c r="A146" s="78" t="s">
        <v>51</v>
      </c>
      <c r="B146" s="118"/>
      <c r="C146" s="132" t="s">
        <v>165</v>
      </c>
      <c r="D146" s="132"/>
      <c r="E146" s="94"/>
      <c r="F146" s="242"/>
      <c r="I146" s="98"/>
      <c r="J146" s="20"/>
      <c r="K146" s="20"/>
      <c r="L146" s="20"/>
      <c r="M146" s="20"/>
      <c r="N146" s="20"/>
      <c r="O146" s="20"/>
      <c r="P146" s="20"/>
    </row>
    <row r="147" spans="1:16" s="43" customFormat="1" ht="20.149999999999999" customHeight="1" thickBot="1" x14ac:dyDescent="0.35">
      <c r="A147" s="82" t="s">
        <v>52</v>
      </c>
      <c r="B147" s="115"/>
      <c r="C147" s="226"/>
      <c r="D147" s="226"/>
      <c r="E147" s="115"/>
      <c r="F147" s="247"/>
      <c r="G147" s="302"/>
      <c r="H147" s="67"/>
      <c r="I147" s="67"/>
    </row>
    <row r="148" spans="1:16" s="43" customFormat="1" ht="20.149999999999999" customHeight="1" x14ac:dyDescent="0.3">
      <c r="A148" s="84"/>
      <c r="B148" s="84"/>
      <c r="C148" s="84"/>
      <c r="D148" s="84"/>
      <c r="E148" s="116" t="s">
        <v>93</v>
      </c>
      <c r="F148" s="413"/>
      <c r="G148" s="119"/>
      <c r="H148" s="167"/>
      <c r="I148" s="98"/>
      <c r="J148" s="98"/>
      <c r="K148" s="98"/>
      <c r="L148" s="98"/>
      <c r="M148" s="67"/>
      <c r="N148" s="67"/>
      <c r="O148" s="67"/>
      <c r="P148" s="67"/>
    </row>
    <row r="149" spans="1:16" s="43" customFormat="1" ht="20.149999999999999" customHeight="1" thickBot="1" x14ac:dyDescent="0.35">
      <c r="A149" s="84"/>
      <c r="B149" s="84"/>
      <c r="C149" s="84"/>
      <c r="D149" s="84"/>
      <c r="E149" s="119"/>
      <c r="F149" s="166"/>
      <c r="G149" s="119"/>
      <c r="H149" s="167"/>
      <c r="I149" s="98"/>
      <c r="J149" s="98"/>
      <c r="K149" s="98"/>
      <c r="L149" s="98"/>
      <c r="M149" s="67"/>
      <c r="N149" s="67"/>
      <c r="O149" s="67"/>
      <c r="P149" s="67"/>
    </row>
    <row r="150" spans="1:16" ht="24.75" customHeight="1" thickBot="1" x14ac:dyDescent="0.35">
      <c r="A150" s="428" t="s">
        <v>200</v>
      </c>
      <c r="B150" s="430"/>
      <c r="C150" s="435"/>
      <c r="D150" s="430"/>
      <c r="E150" s="431"/>
      <c r="I150" s="98"/>
      <c r="J150" s="98"/>
      <c r="L150" s="20"/>
      <c r="M150" s="20"/>
      <c r="N150" s="20"/>
      <c r="O150" s="20"/>
      <c r="P150" s="20"/>
    </row>
    <row r="151" spans="1:16" ht="30.75" customHeight="1" thickBot="1" x14ac:dyDescent="0.35">
      <c r="A151" s="436"/>
      <c r="B151" s="437" t="s">
        <v>114</v>
      </c>
      <c r="C151" s="437" t="s">
        <v>115</v>
      </c>
      <c r="D151" s="438" t="s">
        <v>130</v>
      </c>
      <c r="E151" s="439" t="s">
        <v>29</v>
      </c>
      <c r="I151" s="98"/>
      <c r="J151" s="98"/>
      <c r="L151" s="20"/>
      <c r="M151" s="20"/>
      <c r="N151" s="20"/>
      <c r="O151" s="20"/>
      <c r="P151" s="20"/>
    </row>
    <row r="152" spans="1:16" ht="20.149999999999999" customHeight="1" x14ac:dyDescent="0.3">
      <c r="A152" s="329" t="s">
        <v>178</v>
      </c>
      <c r="B152" s="279">
        <v>0</v>
      </c>
      <c r="C152" s="279" t="s">
        <v>116</v>
      </c>
      <c r="D152" s="168"/>
      <c r="E152" s="281">
        <f>B152*D152/1000</f>
        <v>0</v>
      </c>
      <c r="I152" s="98"/>
      <c r="J152" s="98"/>
      <c r="L152" s="20"/>
      <c r="M152" s="20"/>
      <c r="N152" s="20"/>
      <c r="O152" s="20"/>
      <c r="P152" s="20"/>
    </row>
    <row r="153" spans="1:16" s="43" customFormat="1" ht="20.149999999999999" customHeight="1" thickBot="1" x14ac:dyDescent="0.35">
      <c r="A153" s="82" t="s">
        <v>64</v>
      </c>
      <c r="B153" s="115"/>
      <c r="C153" s="282"/>
      <c r="D153" s="165"/>
      <c r="E153" s="247"/>
      <c r="F153" s="98"/>
      <c r="G153" s="98"/>
      <c r="H153" s="98"/>
      <c r="I153" s="67"/>
      <c r="J153" s="67"/>
      <c r="K153" s="67"/>
    </row>
    <row r="154" spans="1:16" s="43" customFormat="1" ht="17.149999999999999" customHeight="1" x14ac:dyDescent="0.3">
      <c r="A154" s="280"/>
      <c r="B154" s="119"/>
      <c r="C154" s="167"/>
      <c r="D154" s="211"/>
      <c r="E154" s="98"/>
      <c r="F154" s="98"/>
      <c r="G154" s="98"/>
      <c r="H154" s="98"/>
      <c r="I154" s="67"/>
      <c r="J154" s="67"/>
      <c r="K154" s="67"/>
    </row>
    <row r="155" spans="1:16" s="43" customFormat="1" ht="17.149999999999999" customHeight="1" thickBot="1" x14ac:dyDescent="0.35">
      <c r="A155" s="282"/>
      <c r="B155" s="119"/>
      <c r="C155" s="167"/>
      <c r="D155" s="211"/>
      <c r="E155" s="98"/>
      <c r="F155" s="98"/>
      <c r="G155" s="98"/>
      <c r="H155" s="98"/>
      <c r="I155" s="67"/>
      <c r="J155" s="67"/>
      <c r="K155" s="67"/>
    </row>
    <row r="156" spans="1:16" ht="20.149999999999999" customHeight="1" thickBot="1" x14ac:dyDescent="0.35">
      <c r="A156" s="68" t="s">
        <v>63</v>
      </c>
      <c r="B156" s="225"/>
      <c r="C156" s="225"/>
      <c r="D156" s="225"/>
      <c r="E156" s="100"/>
      <c r="F156" s="239"/>
      <c r="G156" s="119"/>
      <c r="H156" s="167"/>
      <c r="I156" s="98"/>
      <c r="J156" s="98"/>
      <c r="N156" s="20"/>
      <c r="O156" s="20"/>
      <c r="P156" s="20"/>
    </row>
    <row r="157" spans="1:16" ht="27" customHeight="1" x14ac:dyDescent="0.3">
      <c r="A157" s="14"/>
      <c r="B157" s="232" t="s">
        <v>114</v>
      </c>
      <c r="C157" s="232"/>
      <c r="D157" s="110"/>
      <c r="E157" s="15"/>
      <c r="F157" s="248" t="s">
        <v>29</v>
      </c>
      <c r="G157" s="170"/>
      <c r="H157" s="170"/>
      <c r="I157" s="98"/>
      <c r="J157" s="98"/>
      <c r="N157" s="20"/>
      <c r="O157" s="20"/>
      <c r="P157" s="20"/>
    </row>
    <row r="158" spans="1:16" ht="63.75" customHeight="1" x14ac:dyDescent="0.3">
      <c r="A158" s="78" t="s">
        <v>111</v>
      </c>
      <c r="B158" s="91"/>
      <c r="C158" s="130" t="s">
        <v>49</v>
      </c>
      <c r="D158" s="130"/>
      <c r="E158" s="220"/>
      <c r="F158" s="249"/>
      <c r="G158" s="170"/>
      <c r="H158" s="170"/>
      <c r="I158" s="212"/>
      <c r="J158" s="98"/>
      <c r="N158" s="20"/>
      <c r="O158" s="20"/>
      <c r="P158" s="20"/>
    </row>
    <row r="159" spans="1:16" ht="36" customHeight="1" x14ac:dyDescent="0.3">
      <c r="A159" s="78" t="s">
        <v>304</v>
      </c>
      <c r="B159" s="91"/>
      <c r="C159" s="130" t="s">
        <v>305</v>
      </c>
      <c r="D159" s="130"/>
      <c r="E159" s="220"/>
      <c r="F159" s="249"/>
      <c r="G159" s="170"/>
      <c r="H159" s="170"/>
      <c r="I159" s="212"/>
      <c r="J159" s="98"/>
      <c r="N159" s="20"/>
      <c r="O159" s="20"/>
      <c r="P159" s="20"/>
    </row>
    <row r="160" spans="1:16" ht="29.25" customHeight="1" x14ac:dyDescent="0.3">
      <c r="A160" s="78" t="s">
        <v>118</v>
      </c>
      <c r="B160" s="91"/>
      <c r="C160" s="215" t="s">
        <v>120</v>
      </c>
      <c r="D160" s="130" t="s">
        <v>123</v>
      </c>
      <c r="E160" s="169"/>
      <c r="F160" s="249"/>
      <c r="G160" s="170"/>
      <c r="H160" s="170"/>
      <c r="I160" s="212"/>
      <c r="J160" s="98"/>
      <c r="N160" s="20"/>
      <c r="O160" s="20"/>
      <c r="P160" s="20"/>
    </row>
    <row r="161" spans="1:16" ht="37.5" customHeight="1" x14ac:dyDescent="0.3">
      <c r="A161" s="78" t="s">
        <v>119</v>
      </c>
      <c r="B161" s="91"/>
      <c r="C161" s="130" t="s">
        <v>127</v>
      </c>
      <c r="D161" s="130" t="s">
        <v>124</v>
      </c>
      <c r="E161" s="169"/>
      <c r="F161" s="249"/>
      <c r="G161" s="170"/>
      <c r="H161" s="170"/>
      <c r="I161" s="212"/>
      <c r="J161" s="98"/>
      <c r="N161" s="20"/>
      <c r="O161" s="20"/>
      <c r="P161" s="20"/>
    </row>
    <row r="162" spans="1:16" ht="53.25" customHeight="1" x14ac:dyDescent="0.3">
      <c r="A162" s="24" t="s">
        <v>122</v>
      </c>
      <c r="B162" s="91"/>
      <c r="C162" s="81" t="s">
        <v>306</v>
      </c>
      <c r="D162" s="130" t="s">
        <v>125</v>
      </c>
      <c r="E162" s="169"/>
      <c r="F162" s="249"/>
      <c r="G162" s="170"/>
      <c r="H162" s="170"/>
      <c r="I162" s="212"/>
      <c r="J162" s="98"/>
      <c r="N162" s="20"/>
      <c r="O162" s="20"/>
      <c r="P162" s="20"/>
    </row>
    <row r="163" spans="1:16" ht="31.5" customHeight="1" x14ac:dyDescent="0.3">
      <c r="A163" s="233" t="s">
        <v>196</v>
      </c>
      <c r="B163" s="234"/>
      <c r="C163" s="81" t="s">
        <v>149</v>
      </c>
      <c r="D163" s="130" t="s">
        <v>126</v>
      </c>
      <c r="E163" s="235"/>
      <c r="F163" s="249"/>
      <c r="G163" s="170"/>
      <c r="H163" s="170"/>
      <c r="I163" s="212"/>
      <c r="J163" s="98"/>
      <c r="N163" s="20"/>
      <c r="O163" s="20"/>
      <c r="P163" s="20"/>
    </row>
    <row r="164" spans="1:16" s="43" customFormat="1" ht="24.75" customHeight="1" thickBot="1" x14ac:dyDescent="0.35">
      <c r="A164" s="250" t="s">
        <v>143</v>
      </c>
      <c r="B164" s="251"/>
      <c r="C164" s="251"/>
      <c r="D164" s="251"/>
      <c r="E164" s="252"/>
      <c r="F164" s="314"/>
      <c r="G164" s="170"/>
      <c r="H164" s="170"/>
      <c r="I164" s="212"/>
      <c r="J164" s="67"/>
      <c r="K164" s="67"/>
      <c r="L164" s="67"/>
      <c r="M164" s="67"/>
    </row>
    <row r="165" spans="1:16" s="96" customFormat="1" ht="20.149999999999999" customHeight="1" x14ac:dyDescent="0.3">
      <c r="A165" s="312"/>
      <c r="B165" s="312"/>
      <c r="C165" s="312"/>
      <c r="D165" s="312"/>
      <c r="E165" s="313"/>
      <c r="F165" s="315"/>
      <c r="G165" s="171"/>
      <c r="H165" s="167"/>
      <c r="I165" s="212"/>
      <c r="J165" s="120"/>
      <c r="K165" s="120"/>
      <c r="L165" s="120"/>
      <c r="M165" s="120"/>
    </row>
    <row r="166" spans="1:16" s="43" customFormat="1" ht="20.149999999999999" customHeight="1" x14ac:dyDescent="0.3">
      <c r="A166" s="84"/>
      <c r="B166" s="84"/>
      <c r="C166" s="84"/>
      <c r="D166" s="84"/>
      <c r="E166" s="119"/>
      <c r="F166" s="166"/>
      <c r="G166" s="171"/>
      <c r="H166" s="167"/>
      <c r="I166" s="212"/>
      <c r="J166" s="128"/>
      <c r="K166" s="86"/>
      <c r="L166" s="86"/>
      <c r="M166" s="67"/>
      <c r="N166" s="67"/>
      <c r="O166" s="67"/>
      <c r="P166" s="67"/>
    </row>
    <row r="167" spans="1:16" ht="20.149999999999999" customHeight="1" x14ac:dyDescent="0.3">
      <c r="A167" s="406" t="s">
        <v>53</v>
      </c>
      <c r="B167" s="406"/>
      <c r="C167" s="84"/>
      <c r="D167" s="84"/>
      <c r="E167" s="98"/>
      <c r="H167" s="161"/>
      <c r="I167" s="212"/>
      <c r="J167" s="88"/>
      <c r="K167" s="86"/>
      <c r="L167" s="86"/>
    </row>
    <row r="168" spans="1:16" ht="22" customHeight="1" x14ac:dyDescent="0.3">
      <c r="A168" s="407"/>
      <c r="B168" s="408" t="s">
        <v>54</v>
      </c>
      <c r="C168" s="448"/>
      <c r="D168" s="448"/>
      <c r="E168" s="98"/>
      <c r="I168" s="98"/>
      <c r="J168" s="98"/>
      <c r="K168" s="20"/>
      <c r="L168" s="20"/>
      <c r="M168" s="20"/>
      <c r="N168" s="20"/>
      <c r="O168" s="20"/>
      <c r="P168" s="20"/>
    </row>
    <row r="169" spans="1:16" ht="22" customHeight="1" x14ac:dyDescent="0.3">
      <c r="A169" s="409" t="s">
        <v>95</v>
      </c>
      <c r="B169" s="376"/>
      <c r="C169" s="444"/>
      <c r="D169" s="444"/>
      <c r="E169" s="98"/>
      <c r="I169" s="98"/>
      <c r="J169" s="98"/>
      <c r="K169" s="20"/>
      <c r="L169" s="20"/>
      <c r="M169" s="20"/>
      <c r="N169" s="20"/>
      <c r="O169" s="20"/>
      <c r="P169" s="20"/>
    </row>
    <row r="170" spans="1:16" ht="22" customHeight="1" x14ac:dyDescent="0.3">
      <c r="A170" s="409" t="s">
        <v>55</v>
      </c>
      <c r="B170" s="376"/>
      <c r="C170" s="444"/>
      <c r="D170" s="444"/>
      <c r="E170" s="98"/>
      <c r="I170" s="98"/>
      <c r="J170" s="98"/>
      <c r="K170" s="20"/>
      <c r="L170" s="20"/>
      <c r="M170" s="20"/>
      <c r="N170" s="20"/>
      <c r="O170" s="20"/>
      <c r="P170" s="20"/>
    </row>
    <row r="171" spans="1:16" ht="22" customHeight="1" x14ac:dyDescent="0.3">
      <c r="A171" s="409" t="s">
        <v>56</v>
      </c>
      <c r="B171" s="376"/>
      <c r="C171" s="444"/>
      <c r="D171" s="444"/>
      <c r="E171" s="98"/>
      <c r="I171" s="98"/>
      <c r="J171" s="98"/>
      <c r="K171" s="20"/>
      <c r="L171" s="20"/>
      <c r="M171" s="20"/>
      <c r="N171" s="20"/>
      <c r="O171" s="20"/>
      <c r="P171" s="20"/>
    </row>
    <row r="172" spans="1:16" ht="22" hidden="1" customHeight="1" x14ac:dyDescent="0.3">
      <c r="A172" s="409" t="s">
        <v>179</v>
      </c>
      <c r="B172" s="376"/>
      <c r="C172" s="444"/>
      <c r="D172" s="444"/>
      <c r="E172" s="98"/>
      <c r="I172" s="98"/>
      <c r="J172" s="98"/>
      <c r="K172" s="20"/>
      <c r="L172" s="20"/>
      <c r="M172" s="20"/>
      <c r="N172" s="20"/>
      <c r="O172" s="20"/>
      <c r="P172" s="20"/>
    </row>
    <row r="173" spans="1:16" ht="22" customHeight="1" x14ac:dyDescent="0.3">
      <c r="A173" s="409" t="s">
        <v>63</v>
      </c>
      <c r="B173" s="376"/>
      <c r="C173" s="444"/>
      <c r="D173" s="444"/>
      <c r="E173" s="98"/>
      <c r="I173" s="98"/>
      <c r="J173" s="98"/>
      <c r="K173" s="20"/>
      <c r="L173" s="20"/>
      <c r="M173" s="20"/>
      <c r="N173" s="20"/>
      <c r="O173" s="20"/>
      <c r="P173" s="20"/>
    </row>
    <row r="174" spans="1:16" ht="54.65" customHeight="1" x14ac:dyDescent="0.3">
      <c r="A174" s="427" t="s">
        <v>332</v>
      </c>
      <c r="B174" s="443"/>
      <c r="C174" s="447"/>
      <c r="D174" s="60"/>
      <c r="E174" s="98"/>
      <c r="I174" s="98"/>
      <c r="J174" s="98"/>
      <c r="K174" s="20"/>
      <c r="L174" s="20"/>
      <c r="M174" s="20"/>
      <c r="N174" s="20"/>
      <c r="O174" s="20"/>
      <c r="P174" s="20"/>
    </row>
    <row r="175" spans="1:16" ht="22" customHeight="1" x14ac:dyDescent="0.3">
      <c r="A175" s="409" t="s">
        <v>66</v>
      </c>
      <c r="B175" s="377"/>
      <c r="C175" s="445"/>
      <c r="D175" s="445"/>
      <c r="E175" s="98"/>
      <c r="I175" s="98"/>
      <c r="J175" s="98"/>
      <c r="K175" s="20"/>
      <c r="L175" s="20"/>
      <c r="M175" s="20"/>
      <c r="N175" s="20"/>
      <c r="O175" s="20"/>
      <c r="P175" s="20"/>
    </row>
    <row r="176" spans="1:16" ht="22" customHeight="1" x14ac:dyDescent="0.3">
      <c r="A176" s="409" t="s">
        <v>205</v>
      </c>
      <c r="B176" s="377"/>
      <c r="C176" s="445"/>
      <c r="D176" s="445"/>
      <c r="E176" s="98"/>
      <c r="I176" s="98"/>
      <c r="J176" s="98"/>
      <c r="K176" s="20"/>
      <c r="L176" s="20"/>
      <c r="M176" s="20"/>
      <c r="N176" s="20"/>
      <c r="O176" s="20"/>
      <c r="P176" s="20"/>
    </row>
    <row r="177" spans="1:16" ht="34.9" customHeight="1" x14ac:dyDescent="0.3">
      <c r="A177" s="427" t="s">
        <v>329</v>
      </c>
      <c r="B177" s="377"/>
      <c r="C177" s="445"/>
      <c r="D177" s="445"/>
      <c r="E177" s="98"/>
      <c r="I177" s="98"/>
      <c r="J177" s="98"/>
      <c r="K177" s="20"/>
      <c r="L177" s="20"/>
      <c r="M177" s="20"/>
      <c r="N177" s="20"/>
      <c r="O177" s="20"/>
      <c r="P177" s="20"/>
    </row>
    <row r="178" spans="1:16" ht="33" customHeight="1" x14ac:dyDescent="0.3">
      <c r="A178" s="427" t="s">
        <v>330</v>
      </c>
      <c r="B178" s="377"/>
      <c r="C178" s="445"/>
      <c r="D178" s="445"/>
      <c r="E178" s="98"/>
      <c r="I178" s="98"/>
      <c r="J178" s="98"/>
      <c r="K178" s="20"/>
      <c r="L178" s="20"/>
      <c r="M178" s="20"/>
      <c r="N178" s="20"/>
      <c r="O178" s="20"/>
      <c r="P178" s="20"/>
    </row>
    <row r="179" spans="1:16" ht="22" customHeight="1" x14ac:dyDescent="0.3">
      <c r="A179" s="409" t="s">
        <v>301</v>
      </c>
      <c r="B179" s="377"/>
      <c r="C179" s="445"/>
      <c r="D179" s="445"/>
      <c r="E179" s="98"/>
      <c r="I179" s="98"/>
      <c r="J179" s="98"/>
      <c r="K179" s="20"/>
      <c r="L179" s="20"/>
      <c r="M179" s="20"/>
      <c r="N179" s="20"/>
      <c r="O179" s="20"/>
      <c r="P179" s="20"/>
    </row>
    <row r="180" spans="1:16" s="43" customFormat="1" ht="22" customHeight="1" x14ac:dyDescent="0.3">
      <c r="A180" s="411" t="s">
        <v>57</v>
      </c>
      <c r="B180" s="412"/>
      <c r="C180" s="446"/>
      <c r="D180" s="446"/>
      <c r="E180" s="98"/>
      <c r="F180" s="98"/>
      <c r="G180" s="98"/>
      <c r="H180" s="67"/>
      <c r="I180" s="67"/>
      <c r="J180" s="67"/>
    </row>
    <row r="181" spans="1:16" s="43" customFormat="1" ht="20.149999999999999" customHeight="1" x14ac:dyDescent="0.3">
      <c r="A181" s="84"/>
      <c r="B181" s="84"/>
      <c r="C181" s="98"/>
      <c r="D181" s="98"/>
      <c r="E181" s="98"/>
      <c r="F181" s="98"/>
      <c r="G181" s="98"/>
      <c r="H181" s="67"/>
      <c r="I181" s="67"/>
      <c r="J181" s="67"/>
    </row>
    <row r="182" spans="1:16" ht="20.149999999999999" customHeight="1" x14ac:dyDescent="0.3">
      <c r="A182" s="87"/>
      <c r="B182" s="87"/>
      <c r="C182" s="98"/>
      <c r="D182" s="98"/>
      <c r="E182" s="98"/>
      <c r="I182" s="98"/>
      <c r="J182" s="98"/>
      <c r="K182" s="20"/>
      <c r="L182" s="20"/>
      <c r="M182" s="20"/>
      <c r="N182" s="20"/>
      <c r="O182" s="20"/>
      <c r="P182" s="20"/>
    </row>
    <row r="183" spans="1:16" ht="39.65" customHeight="1" x14ac:dyDescent="0.3">
      <c r="A183" s="406" t="s">
        <v>58</v>
      </c>
      <c r="B183" s="442"/>
      <c r="C183" s="452"/>
      <c r="D183" s="453"/>
      <c r="E183" s="98"/>
      <c r="H183" s="161"/>
      <c r="I183" s="212"/>
      <c r="J183" s="88"/>
      <c r="K183" s="86"/>
      <c r="L183" s="86"/>
    </row>
    <row r="184" spans="1:16" ht="22" customHeight="1" x14ac:dyDescent="0.3">
      <c r="A184" s="77" t="s">
        <v>59</v>
      </c>
      <c r="B184" s="207"/>
      <c r="C184" s="209"/>
      <c r="D184" s="209"/>
      <c r="E184" s="98"/>
      <c r="I184" s="98"/>
      <c r="J184" s="20"/>
      <c r="K184" s="20"/>
      <c r="L184" s="20"/>
      <c r="M184" s="20"/>
      <c r="N184" s="20"/>
      <c r="O184" s="20"/>
      <c r="P184" s="20"/>
    </row>
    <row r="185" spans="1:16" ht="22" customHeight="1" x14ac:dyDescent="0.3">
      <c r="A185" s="77" t="s">
        <v>131</v>
      </c>
      <c r="B185" s="347"/>
      <c r="C185" s="450"/>
      <c r="D185" s="450"/>
      <c r="E185" s="98"/>
      <c r="I185" s="98"/>
      <c r="J185" s="20"/>
      <c r="K185" s="20"/>
      <c r="L185" s="20"/>
      <c r="M185" s="20"/>
      <c r="N185" s="20"/>
      <c r="O185" s="20"/>
      <c r="P185" s="20"/>
    </row>
    <row r="186" spans="1:16" ht="22" customHeight="1" x14ac:dyDescent="0.3">
      <c r="A186" s="77" t="s">
        <v>132</v>
      </c>
      <c r="B186" s="347"/>
      <c r="C186" s="450"/>
      <c r="D186" s="450"/>
      <c r="E186" s="98"/>
      <c r="I186" s="98"/>
      <c r="J186" s="20"/>
      <c r="K186" s="20"/>
      <c r="L186" s="20"/>
      <c r="M186" s="20"/>
      <c r="N186" s="20"/>
      <c r="O186" s="20"/>
      <c r="P186" s="20"/>
    </row>
    <row r="187" spans="1:16" ht="22" customHeight="1" x14ac:dyDescent="0.3">
      <c r="A187" s="77" t="s">
        <v>133</v>
      </c>
      <c r="B187" s="347"/>
      <c r="C187" s="450"/>
      <c r="D187" s="450"/>
      <c r="E187" s="98"/>
      <c r="I187" s="98"/>
      <c r="J187" s="20"/>
      <c r="K187" s="20"/>
      <c r="L187" s="20"/>
      <c r="M187" s="20"/>
      <c r="N187" s="20"/>
      <c r="O187" s="20"/>
      <c r="P187" s="20"/>
    </row>
    <row r="188" spans="1:16" ht="22" customHeight="1" x14ac:dyDescent="0.3">
      <c r="A188" s="77" t="s">
        <v>60</v>
      </c>
      <c r="B188" s="348"/>
      <c r="C188" s="451"/>
      <c r="D188" s="451"/>
      <c r="E188" s="98"/>
      <c r="I188" s="98"/>
      <c r="J188" s="20"/>
      <c r="K188" s="20"/>
      <c r="L188" s="20"/>
      <c r="M188" s="20"/>
      <c r="N188" s="20"/>
      <c r="O188" s="20"/>
      <c r="P188" s="20"/>
    </row>
    <row r="189" spans="1:16" ht="22" customHeight="1" x14ac:dyDescent="0.3">
      <c r="A189" s="77" t="s">
        <v>61</v>
      </c>
      <c r="B189" s="348"/>
      <c r="C189" s="451"/>
      <c r="D189" s="451"/>
      <c r="E189" s="98"/>
      <c r="I189" s="98"/>
      <c r="J189" s="20"/>
      <c r="K189" s="20"/>
      <c r="L189" s="20"/>
      <c r="M189" s="20"/>
      <c r="N189" s="20"/>
      <c r="O189" s="20"/>
      <c r="P189" s="20"/>
    </row>
    <row r="190" spans="1:16" ht="22" customHeight="1" x14ac:dyDescent="0.3">
      <c r="A190" s="77" t="s">
        <v>62</v>
      </c>
      <c r="B190" s="349"/>
      <c r="C190" s="389"/>
      <c r="D190" s="389"/>
      <c r="E190" s="98"/>
      <c r="I190" s="98"/>
      <c r="J190" s="20"/>
      <c r="K190" s="20"/>
      <c r="L190" s="20"/>
      <c r="M190" s="20"/>
      <c r="N190" s="20"/>
      <c r="O190" s="20"/>
      <c r="P190" s="20"/>
    </row>
    <row r="191" spans="1:16" ht="21" customHeight="1" x14ac:dyDescent="0.3">
      <c r="A191" s="132" t="s">
        <v>151</v>
      </c>
      <c r="B191" s="349"/>
      <c r="C191" s="389"/>
      <c r="D191" s="389"/>
      <c r="E191" s="98"/>
      <c r="I191" s="98"/>
      <c r="J191" s="20"/>
      <c r="K191" s="20"/>
      <c r="L191" s="20"/>
      <c r="M191" s="20"/>
      <c r="N191" s="20"/>
      <c r="O191" s="20"/>
      <c r="P191" s="20"/>
    </row>
    <row r="192" spans="1:16" ht="21" customHeight="1" x14ac:dyDescent="0.3">
      <c r="A192" s="83"/>
      <c r="B192" s="389"/>
      <c r="C192" s="389"/>
      <c r="D192" s="389"/>
      <c r="E192" s="98"/>
      <c r="I192" s="98"/>
      <c r="J192" s="20"/>
      <c r="K192" s="20"/>
      <c r="L192" s="20"/>
      <c r="M192" s="20"/>
      <c r="N192" s="20"/>
      <c r="O192" s="20"/>
      <c r="P192" s="20"/>
    </row>
    <row r="193" spans="1:16" ht="21" customHeight="1" x14ac:dyDescent="0.3">
      <c r="A193" s="392"/>
      <c r="B193" s="389"/>
      <c r="C193" s="389"/>
      <c r="D193" s="389"/>
      <c r="E193" s="98"/>
      <c r="I193" s="98"/>
      <c r="J193" s="20"/>
      <c r="K193" s="20"/>
      <c r="L193" s="20"/>
      <c r="M193" s="20"/>
      <c r="N193" s="20"/>
      <c r="O193" s="20"/>
      <c r="P193" s="20"/>
    </row>
    <row r="194" spans="1:16" ht="20.149999999999999" customHeight="1" x14ac:dyDescent="0.3">
      <c r="A194" s="390"/>
      <c r="B194" s="338"/>
      <c r="C194" s="391"/>
      <c r="D194" s="390"/>
      <c r="E194" s="338"/>
      <c r="F194" s="391"/>
      <c r="G194" s="390"/>
      <c r="H194" s="338"/>
    </row>
    <row r="195" spans="1:16" ht="20.149999999999999" customHeight="1" x14ac:dyDescent="0.3">
      <c r="A195" s="390"/>
      <c r="B195" s="338"/>
      <c r="C195" s="391"/>
      <c r="D195" s="390"/>
      <c r="E195" s="338"/>
      <c r="F195" s="391"/>
      <c r="G195" s="390"/>
      <c r="H195" s="338"/>
    </row>
    <row r="196" spans="1:16" ht="20.149999999999999" customHeight="1" x14ac:dyDescent="0.3">
      <c r="A196" s="89" t="s">
        <v>134</v>
      </c>
    </row>
    <row r="197" spans="1:16" ht="20.149999999999999" customHeight="1" x14ac:dyDescent="0.3">
      <c r="A197" s="223"/>
      <c r="B197" s="224" t="s">
        <v>135</v>
      </c>
      <c r="C197" s="224" t="s">
        <v>25</v>
      </c>
      <c r="D197" s="224" t="s">
        <v>137</v>
      </c>
    </row>
    <row r="198" spans="1:16" ht="20.149999999999999" customHeight="1" x14ac:dyDescent="0.3">
      <c r="A198" s="77" t="s">
        <v>33</v>
      </c>
      <c r="B198" s="258">
        <f>פרוגרמה!K96</f>
        <v>0</v>
      </c>
      <c r="C198" s="258">
        <f>B89+B119</f>
        <v>0</v>
      </c>
      <c r="D198" s="258">
        <f>C198-B198</f>
        <v>0</v>
      </c>
    </row>
    <row r="199" spans="1:16" ht="20.149999999999999" customHeight="1" x14ac:dyDescent="0.3">
      <c r="A199" s="132" t="s">
        <v>99</v>
      </c>
      <c r="B199" s="258">
        <f>פרוגרמה!B10</f>
        <v>0</v>
      </c>
      <c r="C199" s="258">
        <f>B120*E120+B92*E92</f>
        <v>0</v>
      </c>
      <c r="D199" s="258">
        <f t="shared" ref="D199:D203" si="0">C199-B199</f>
        <v>0</v>
      </c>
    </row>
    <row r="200" spans="1:16" ht="20.149999999999999" hidden="1" customHeight="1" x14ac:dyDescent="0.3">
      <c r="A200" s="132" t="s">
        <v>98</v>
      </c>
      <c r="B200" s="258" t="e">
        <f>פרוגרמה!#REF!</f>
        <v>#REF!</v>
      </c>
      <c r="C200" s="258" t="e">
        <f>#REF!*#REF!+#REF!*#REF!</f>
        <v>#REF!</v>
      </c>
      <c r="D200" s="258" t="e">
        <f t="shared" si="0"/>
        <v>#REF!</v>
      </c>
    </row>
    <row r="201" spans="1:16" ht="20.149999999999999" customHeight="1" x14ac:dyDescent="0.3">
      <c r="A201" s="77" t="s">
        <v>34</v>
      </c>
      <c r="B201" s="258">
        <f>פרוגרמה!L96</f>
        <v>0</v>
      </c>
      <c r="C201" s="258">
        <f>B93+B121</f>
        <v>0</v>
      </c>
      <c r="D201" s="258">
        <f t="shared" si="0"/>
        <v>0</v>
      </c>
    </row>
    <row r="202" spans="1:16" ht="20.149999999999999" customHeight="1" x14ac:dyDescent="0.3">
      <c r="A202" s="77" t="s">
        <v>35</v>
      </c>
      <c r="B202" s="258">
        <f>פרוגרמה!M96</f>
        <v>0</v>
      </c>
      <c r="C202" s="258">
        <f>B94+B122</f>
        <v>0</v>
      </c>
      <c r="D202" s="258">
        <f t="shared" si="0"/>
        <v>0</v>
      </c>
    </row>
    <row r="203" spans="1:16" ht="20.149999999999999" customHeight="1" x14ac:dyDescent="0.3">
      <c r="A203" s="77" t="s">
        <v>36</v>
      </c>
      <c r="B203" s="258">
        <f>פרוגרמה!G129</f>
        <v>0</v>
      </c>
      <c r="C203" s="258">
        <f>B95+B123</f>
        <v>0</v>
      </c>
      <c r="D203" s="258">
        <f t="shared" si="0"/>
        <v>0</v>
      </c>
    </row>
    <row r="204" spans="1:16" ht="20.149999999999999" customHeight="1" x14ac:dyDescent="0.3"/>
    <row r="205" spans="1:16" ht="20.149999999999999" customHeight="1" x14ac:dyDescent="0.3">
      <c r="A205" s="27" t="s">
        <v>153</v>
      </c>
    </row>
    <row r="206" spans="1:16" ht="20.149999999999999" customHeight="1" x14ac:dyDescent="0.3">
      <c r="A206" s="27"/>
      <c r="B206" s="89" t="s">
        <v>158</v>
      </c>
    </row>
    <row r="207" spans="1:16" ht="20.149999999999999" customHeight="1" x14ac:dyDescent="0.3">
      <c r="A207" s="26" t="s">
        <v>154</v>
      </c>
      <c r="B207" s="297"/>
    </row>
    <row r="208" spans="1:16" ht="20.149999999999999" customHeight="1" x14ac:dyDescent="0.3">
      <c r="A208" s="26" t="s">
        <v>155</v>
      </c>
      <c r="B208" s="297"/>
    </row>
    <row r="209" spans="1:2" ht="20.149999999999999" customHeight="1" x14ac:dyDescent="0.3">
      <c r="A209" s="26" t="s">
        <v>156</v>
      </c>
      <c r="B209" s="298"/>
    </row>
    <row r="210" spans="1:2" ht="20.149999999999999" customHeight="1" x14ac:dyDescent="0.3">
      <c r="A210" s="26" t="s">
        <v>157</v>
      </c>
      <c r="B210" s="297"/>
    </row>
    <row r="211" spans="1:2" ht="20.149999999999999" customHeight="1" x14ac:dyDescent="0.3">
      <c r="A211" s="26" t="s">
        <v>159</v>
      </c>
      <c r="B211" s="297"/>
    </row>
    <row r="212" spans="1:2" ht="20.149999999999999" customHeight="1" x14ac:dyDescent="0.3">
      <c r="A212" s="26" t="s">
        <v>160</v>
      </c>
      <c r="B212" s="297"/>
    </row>
    <row r="213" spans="1:2" ht="20.149999999999999" customHeight="1" x14ac:dyDescent="0.3">
      <c r="A213" s="26" t="s">
        <v>93</v>
      </c>
      <c r="B213" s="297"/>
    </row>
    <row r="214" spans="1:2" ht="20.149999999999999" customHeight="1" x14ac:dyDescent="0.3">
      <c r="A214" s="26" t="s">
        <v>176</v>
      </c>
      <c r="B214" s="297"/>
    </row>
    <row r="215" spans="1:2" ht="20.149999999999999" customHeight="1" x14ac:dyDescent="0.3">
      <c r="A215" s="26" t="s">
        <v>87</v>
      </c>
      <c r="B215" s="297"/>
    </row>
    <row r="216" spans="1:2" ht="20.149999999999999" customHeight="1" x14ac:dyDescent="0.3">
      <c r="A216" s="26" t="s">
        <v>161</v>
      </c>
      <c r="B216" s="299"/>
    </row>
    <row r="217" spans="1:2" ht="20.149999999999999" customHeight="1" x14ac:dyDescent="0.3">
      <c r="A217" s="26" t="s">
        <v>51</v>
      </c>
      <c r="B217" s="297"/>
    </row>
    <row r="218" spans="1:2" ht="20.149999999999999" customHeight="1" x14ac:dyDescent="0.3"/>
    <row r="219" spans="1:2" ht="20.149999999999999" customHeight="1" x14ac:dyDescent="0.3">
      <c r="A219" s="89" t="s">
        <v>180</v>
      </c>
    </row>
    <row r="220" spans="1:2" ht="20.149999999999999" customHeight="1" x14ac:dyDescent="0.3">
      <c r="A220" s="26" t="s">
        <v>181</v>
      </c>
      <c r="B220" s="297"/>
    </row>
    <row r="221" spans="1:2" ht="20.149999999999999" customHeight="1" x14ac:dyDescent="0.3">
      <c r="A221" s="26" t="s">
        <v>182</v>
      </c>
      <c r="B221" s="297"/>
    </row>
    <row r="222" spans="1:2" ht="20.149999999999999" customHeight="1" x14ac:dyDescent="0.3">
      <c r="A222" s="26" t="s">
        <v>183</v>
      </c>
      <c r="B222" s="299"/>
    </row>
    <row r="223" spans="1:2" ht="20.149999999999999" customHeight="1" x14ac:dyDescent="0.3">
      <c r="A223" s="26" t="s">
        <v>157</v>
      </c>
      <c r="B223" s="297"/>
    </row>
    <row r="224" spans="1:2" ht="20.149999999999999" customHeight="1" x14ac:dyDescent="0.3">
      <c r="A224" s="26" t="s">
        <v>184</v>
      </c>
      <c r="B224" s="297"/>
    </row>
    <row r="225" spans="1:2" ht="20.149999999999999" customHeight="1" x14ac:dyDescent="0.3">
      <c r="A225" s="90" t="s">
        <v>180</v>
      </c>
      <c r="B225" s="328"/>
    </row>
    <row r="226" spans="1:2" ht="20.149999999999999" customHeight="1" x14ac:dyDescent="0.3">
      <c r="A226" s="90" t="s">
        <v>185</v>
      </c>
      <c r="B226" s="328"/>
    </row>
    <row r="227" spans="1:2" ht="20.149999999999999" customHeight="1" x14ac:dyDescent="0.3">
      <c r="A227" s="90" t="s">
        <v>186</v>
      </c>
      <c r="B227" s="328"/>
    </row>
    <row r="228" spans="1:2" ht="20.149999999999999" customHeight="1" x14ac:dyDescent="0.3"/>
    <row r="229" spans="1:2" ht="20.149999999999999" customHeight="1" x14ac:dyDescent="0.3"/>
    <row r="230" spans="1:2" ht="20.149999999999999" customHeight="1" x14ac:dyDescent="0.3"/>
    <row r="231" spans="1:2" ht="20.149999999999999" customHeight="1" x14ac:dyDescent="0.3"/>
    <row r="232" spans="1:2" ht="20.149999999999999" customHeight="1" x14ac:dyDescent="0.3"/>
    <row r="233" spans="1:2" ht="20.149999999999999" customHeight="1" x14ac:dyDescent="0.3"/>
    <row r="234" spans="1:2" ht="20.149999999999999" customHeight="1" x14ac:dyDescent="0.3"/>
    <row r="235" spans="1:2" ht="20.149999999999999" customHeight="1" x14ac:dyDescent="0.3"/>
    <row r="236" spans="1:2" ht="20.149999999999999" customHeight="1" x14ac:dyDescent="0.3"/>
    <row r="237" spans="1:2" ht="20.149999999999999" customHeight="1" x14ac:dyDescent="0.3"/>
    <row r="238" spans="1:2" ht="20.149999999999999" customHeight="1" x14ac:dyDescent="0.3"/>
    <row r="239" spans="1:2" ht="20.149999999999999" customHeight="1" x14ac:dyDescent="0.3"/>
    <row r="240" spans="1:2" ht="20.149999999999999" customHeight="1" x14ac:dyDescent="0.3"/>
    <row r="241" spans="5:16" ht="20.149999999999999" customHeight="1" x14ac:dyDescent="0.3"/>
    <row r="242" spans="5:16" ht="20.149999999999999" customHeight="1" x14ac:dyDescent="0.3"/>
    <row r="243" spans="5:16" ht="20.149999999999999" customHeight="1" x14ac:dyDescent="0.3"/>
    <row r="244" spans="5:16" ht="20.149999999999999" customHeight="1" x14ac:dyDescent="0.3"/>
    <row r="245" spans="5:16" s="43" customFormat="1" ht="20.149999999999999" customHeight="1" x14ac:dyDescent="0.3">
      <c r="E245" s="303"/>
      <c r="F245" s="67"/>
      <c r="G245" s="67"/>
      <c r="H245" s="67"/>
      <c r="J245" s="330"/>
      <c r="K245" s="67"/>
      <c r="L245" s="67"/>
      <c r="M245" s="67"/>
      <c r="N245" s="67"/>
      <c r="O245" s="67"/>
      <c r="P245" s="67"/>
    </row>
    <row r="246" spans="5:16" ht="20.149999999999999" customHeight="1" x14ac:dyDescent="0.3"/>
    <row r="247" spans="5:16" ht="20.149999999999999" customHeight="1" x14ac:dyDescent="0.3"/>
    <row r="248" spans="5:16" ht="20.149999999999999" customHeight="1" x14ac:dyDescent="0.3"/>
    <row r="249" spans="5:16" ht="20.149999999999999" customHeight="1" x14ac:dyDescent="0.3"/>
    <row r="250" spans="5:16" ht="20.149999999999999" customHeight="1" x14ac:dyDescent="0.3"/>
    <row r="251" spans="5:16" ht="20.149999999999999" customHeight="1" x14ac:dyDescent="0.3"/>
    <row r="252" spans="5:16" ht="20.149999999999999" customHeight="1" x14ac:dyDescent="0.3"/>
    <row r="253" spans="5:16" ht="20.149999999999999" customHeight="1" x14ac:dyDescent="0.3"/>
    <row r="254" spans="5:16" ht="20.149999999999999" customHeight="1" x14ac:dyDescent="0.3"/>
    <row r="255" spans="5:16" ht="20.149999999999999" customHeight="1" x14ac:dyDescent="0.3"/>
    <row r="256" spans="5:16" ht="20.149999999999999" customHeight="1" x14ac:dyDescent="0.3"/>
    <row r="257" ht="20.149999999999999" customHeight="1" x14ac:dyDescent="0.3"/>
    <row r="258" ht="20.149999999999999" customHeight="1" x14ac:dyDescent="0.3"/>
    <row r="259" ht="20.149999999999999" customHeight="1" x14ac:dyDescent="0.3"/>
    <row r="260" ht="20.149999999999999" customHeight="1" x14ac:dyDescent="0.3"/>
    <row r="261" ht="20.149999999999999" customHeight="1" x14ac:dyDescent="0.3"/>
    <row r="262" ht="20.149999999999999" customHeight="1" x14ac:dyDescent="0.3"/>
    <row r="263" ht="20.149999999999999" customHeight="1" x14ac:dyDescent="0.3"/>
    <row r="264" ht="20.149999999999999" customHeight="1" x14ac:dyDescent="0.3"/>
    <row r="265" ht="20.149999999999999" customHeight="1" x14ac:dyDescent="0.3"/>
    <row r="266" ht="20.149999999999999" customHeight="1" x14ac:dyDescent="0.3"/>
    <row r="267" ht="20.149999999999999" customHeight="1" x14ac:dyDescent="0.3"/>
    <row r="268" ht="20.149999999999999" customHeight="1" x14ac:dyDescent="0.3"/>
    <row r="269" ht="20.149999999999999" customHeight="1" x14ac:dyDescent="0.3"/>
    <row r="270" ht="20.149999999999999" customHeight="1" x14ac:dyDescent="0.3"/>
    <row r="271" ht="20.149999999999999" customHeight="1" x14ac:dyDescent="0.3"/>
    <row r="272" ht="20.149999999999999" customHeight="1" x14ac:dyDescent="0.3"/>
    <row r="273" ht="20.149999999999999" customHeight="1" x14ac:dyDescent="0.3"/>
    <row r="274" ht="20.149999999999999" customHeight="1" x14ac:dyDescent="0.3"/>
    <row r="275" ht="20.149999999999999" customHeight="1" x14ac:dyDescent="0.3"/>
  </sheetData>
  <mergeCells count="41">
    <mergeCell ref="C59:D59"/>
    <mergeCell ref="C60:D60"/>
    <mergeCell ref="C50:D50"/>
    <mergeCell ref="C40:D40"/>
    <mergeCell ref="C44:D44"/>
    <mergeCell ref="C47:D47"/>
    <mergeCell ref="C48:D48"/>
    <mergeCell ref="C42:D42"/>
    <mergeCell ref="C41:D41"/>
    <mergeCell ref="C43:D43"/>
    <mergeCell ref="C45:D45"/>
    <mergeCell ref="C46:D46"/>
    <mergeCell ref="C55:D55"/>
    <mergeCell ref="C39:D39"/>
    <mergeCell ref="C51:D51"/>
    <mergeCell ref="C57:D57"/>
    <mergeCell ref="C58:D58"/>
    <mergeCell ref="C49:D49"/>
    <mergeCell ref="C52:D52"/>
    <mergeCell ref="C53:D53"/>
    <mergeCell ref="C54:D54"/>
    <mergeCell ref="C56:D56"/>
    <mergeCell ref="C37:D37"/>
    <mergeCell ref="C38:D38"/>
    <mergeCell ref="C31:D31"/>
    <mergeCell ref="C32:D32"/>
    <mergeCell ref="C33:D33"/>
    <mergeCell ref="C34:D34"/>
    <mergeCell ref="C35:D35"/>
    <mergeCell ref="A1:F1"/>
    <mergeCell ref="D4:G4"/>
    <mergeCell ref="C29:D29"/>
    <mergeCell ref="C30:D30"/>
    <mergeCell ref="C36:D36"/>
    <mergeCell ref="D11:E11"/>
    <mergeCell ref="C23:D23"/>
    <mergeCell ref="C26:D26"/>
    <mergeCell ref="C27:D27"/>
    <mergeCell ref="C28:D28"/>
    <mergeCell ref="C24:D24"/>
    <mergeCell ref="C25:D25"/>
  </mergeCells>
  <pageMargins left="0.70866141732283505" right="0.70866141732283505" top="0.74803149606299202" bottom="0.74803149606299202" header="0.31496062992126" footer="0.31496062992126"/>
  <pageSetup paperSize="9" scale="77" fitToHeight="0" orientation="landscape" r:id="rId1"/>
  <rowBreaks count="7" manualBreakCount="7">
    <brk id="20" max="16383" man="1"/>
    <brk id="60" max="16383" man="1"/>
    <brk id="78" max="16383" man="1"/>
    <brk id="84" max="16383" man="1"/>
    <brk id="114" max="16383" man="1"/>
    <brk id="148" max="16383" man="1"/>
    <brk id="165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F31"/>
  <sheetViews>
    <sheetView rightToLeft="1" workbookViewId="0">
      <selection activeCell="B36" sqref="B36"/>
    </sheetView>
  </sheetViews>
  <sheetFormatPr defaultRowHeight="14" x14ac:dyDescent="0.3"/>
  <cols>
    <col min="2" max="2" width="39.08203125" customWidth="1"/>
  </cols>
  <sheetData>
    <row r="3" spans="2:6" x14ac:dyDescent="0.3">
      <c r="B3" s="401" t="s">
        <v>288</v>
      </c>
      <c r="C3" s="391"/>
      <c r="D3" s="391"/>
      <c r="E3" s="391"/>
      <c r="F3" s="391"/>
    </row>
    <row r="4" spans="2:6" x14ac:dyDescent="0.3">
      <c r="B4" s="391"/>
      <c r="C4" s="391"/>
      <c r="D4" s="391"/>
      <c r="E4" s="391"/>
      <c r="F4" s="391"/>
    </row>
    <row r="5" spans="2:6" x14ac:dyDescent="0.3">
      <c r="B5" s="334" t="s">
        <v>211</v>
      </c>
      <c r="C5" s="334"/>
      <c r="D5" s="391"/>
      <c r="E5" s="391"/>
      <c r="F5" s="391"/>
    </row>
    <row r="6" spans="2:6" x14ac:dyDescent="0.3">
      <c r="B6" s="334" t="s">
        <v>289</v>
      </c>
      <c r="C6" s="334"/>
      <c r="D6" s="391"/>
      <c r="E6" s="391"/>
      <c r="F6" s="391"/>
    </row>
    <row r="7" spans="2:6" s="391" customFormat="1" x14ac:dyDescent="0.3">
      <c r="B7" s="334" t="s">
        <v>319</v>
      </c>
      <c r="C7" s="334"/>
    </row>
    <row r="8" spans="2:6" x14ac:dyDescent="0.3">
      <c r="B8" s="334" t="s">
        <v>290</v>
      </c>
      <c r="C8" s="334"/>
      <c r="D8" s="391"/>
      <c r="E8" s="391"/>
      <c r="F8" s="391"/>
    </row>
    <row r="9" spans="2:6" x14ac:dyDescent="0.3">
      <c r="B9" s="391"/>
      <c r="C9" s="391"/>
      <c r="D9" s="391"/>
      <c r="E9" s="391"/>
      <c r="F9" s="391"/>
    </row>
    <row r="10" spans="2:6" x14ac:dyDescent="0.3">
      <c r="B10" s="391"/>
      <c r="C10" s="391"/>
      <c r="D10" s="391"/>
      <c r="E10" s="391"/>
      <c r="F10" s="391"/>
    </row>
    <row r="11" spans="2:6" x14ac:dyDescent="0.3">
      <c r="B11" s="401" t="s">
        <v>291</v>
      </c>
      <c r="C11" s="391"/>
      <c r="D11" s="391"/>
      <c r="E11" s="391"/>
      <c r="F11" s="391"/>
    </row>
    <row r="12" spans="2:6" x14ac:dyDescent="0.3">
      <c r="B12" s="391"/>
      <c r="C12" s="391"/>
      <c r="D12" s="391"/>
      <c r="E12" s="391"/>
      <c r="F12" s="391"/>
    </row>
    <row r="13" spans="2:6" ht="46.5" x14ac:dyDescent="0.3">
      <c r="B13" s="404" t="s">
        <v>292</v>
      </c>
      <c r="C13" s="404" t="s">
        <v>293</v>
      </c>
      <c r="D13" s="405" t="s">
        <v>294</v>
      </c>
      <c r="E13" s="404" t="s">
        <v>1</v>
      </c>
      <c r="F13" s="391"/>
    </row>
    <row r="14" spans="2:6" ht="15.5" x14ac:dyDescent="0.35">
      <c r="B14" s="393" t="s">
        <v>295</v>
      </c>
      <c r="C14" s="394"/>
      <c r="D14" s="395"/>
      <c r="E14" s="395"/>
      <c r="F14" s="391"/>
    </row>
    <row r="15" spans="2:6" ht="15.5" x14ac:dyDescent="0.35">
      <c r="B15" s="393" t="s">
        <v>296</v>
      </c>
      <c r="C15" s="394"/>
      <c r="D15" s="395"/>
      <c r="E15" s="395"/>
      <c r="F15" s="391"/>
    </row>
    <row r="16" spans="2:6" ht="15.5" x14ac:dyDescent="0.35">
      <c r="B16" s="393" t="s">
        <v>247</v>
      </c>
      <c r="C16" s="396"/>
      <c r="D16" s="395"/>
      <c r="E16" s="395"/>
      <c r="F16" s="391"/>
    </row>
    <row r="17" spans="2:6" ht="15.5" x14ac:dyDescent="0.35">
      <c r="B17" s="393" t="s">
        <v>248</v>
      </c>
      <c r="C17" s="396"/>
      <c r="D17" s="395"/>
      <c r="E17" s="395"/>
      <c r="F17" s="391"/>
    </row>
    <row r="18" spans="2:6" ht="15.5" x14ac:dyDescent="0.35">
      <c r="B18" s="393" t="s">
        <v>1</v>
      </c>
      <c r="C18" s="393"/>
      <c r="D18" s="395"/>
      <c r="E18" s="395"/>
      <c r="F18" s="391"/>
    </row>
    <row r="19" spans="2:6" ht="15.5" x14ac:dyDescent="0.35">
      <c r="B19" s="393" t="s">
        <v>297</v>
      </c>
      <c r="C19" s="393"/>
      <c r="D19" s="395"/>
      <c r="E19" s="395"/>
      <c r="F19" s="391"/>
    </row>
    <row r="20" spans="2:6" s="391" customFormat="1" ht="31" x14ac:dyDescent="0.35">
      <c r="B20" s="449" t="str">
        <f>תחשיב!A177</f>
        <v xml:space="preserve">עלות הקמת שטח מבונה לצרכי ציבור עפ"י סעיף 5.14ד1 לתקן </v>
      </c>
      <c r="C20" s="393"/>
      <c r="D20" s="395"/>
      <c r="E20" s="395"/>
    </row>
    <row r="21" spans="2:6" ht="15.5" x14ac:dyDescent="0.35">
      <c r="B21" s="449" t="s">
        <v>331</v>
      </c>
      <c r="C21" s="397"/>
      <c r="D21" s="397"/>
      <c r="E21" s="395"/>
      <c r="F21" s="391"/>
    </row>
    <row r="22" spans="2:6" ht="15.5" x14ac:dyDescent="0.35">
      <c r="B22" s="516" t="s">
        <v>298</v>
      </c>
      <c r="C22" s="516"/>
      <c r="D22" s="516"/>
      <c r="E22" s="395"/>
      <c r="F22" s="391"/>
    </row>
    <row r="23" spans="2:6" ht="15.5" x14ac:dyDescent="0.35">
      <c r="B23" s="393" t="s">
        <v>318</v>
      </c>
      <c r="C23" s="393"/>
      <c r="D23" s="395"/>
      <c r="E23" s="395"/>
      <c r="F23" s="391"/>
    </row>
    <row r="24" spans="2:6" ht="15.5" x14ac:dyDescent="0.35">
      <c r="B24" s="393" t="s">
        <v>299</v>
      </c>
      <c r="C24" s="393"/>
      <c r="D24" s="393"/>
      <c r="E24" s="395"/>
      <c r="F24" s="391"/>
    </row>
    <row r="25" spans="2:6" ht="15.5" x14ac:dyDescent="0.35">
      <c r="B25" s="393" t="s">
        <v>1</v>
      </c>
      <c r="C25" s="393"/>
      <c r="D25" s="393"/>
      <c r="E25" s="398"/>
      <c r="F25" s="391"/>
    </row>
    <row r="26" spans="2:6" ht="15.5" x14ac:dyDescent="0.35">
      <c r="B26" s="399" t="s">
        <v>300</v>
      </c>
      <c r="C26" s="399"/>
      <c r="D26" s="399"/>
      <c r="E26" s="400"/>
      <c r="F26" s="391"/>
    </row>
    <row r="27" spans="2:6" x14ac:dyDescent="0.3">
      <c r="B27" s="391"/>
      <c r="C27" s="391"/>
      <c r="D27" s="391"/>
      <c r="E27" s="391"/>
      <c r="F27" s="391"/>
    </row>
    <row r="28" spans="2:6" ht="15.5" x14ac:dyDescent="0.35">
      <c r="B28" s="393" t="s">
        <v>316</v>
      </c>
      <c r="C28" s="334"/>
      <c r="D28" s="391"/>
      <c r="E28" s="391"/>
      <c r="F28" s="391"/>
    </row>
    <row r="29" spans="2:6" ht="15.5" x14ac:dyDescent="0.35">
      <c r="B29" s="393" t="s">
        <v>317</v>
      </c>
      <c r="C29" s="334"/>
      <c r="D29" s="391" t="s">
        <v>333</v>
      </c>
      <c r="E29" s="391"/>
      <c r="F29" s="391"/>
    </row>
    <row r="30" spans="2:6" x14ac:dyDescent="0.3">
      <c r="B30" s="391"/>
      <c r="C30" s="391"/>
      <c r="D30" s="391"/>
      <c r="E30" s="391"/>
      <c r="F30" s="391"/>
    </row>
    <row r="31" spans="2:6" x14ac:dyDescent="0.3">
      <c r="B31" s="391"/>
      <c r="C31" s="391"/>
      <c r="D31" s="391"/>
      <c r="E31" s="391"/>
      <c r="F31" s="391"/>
    </row>
  </sheetData>
  <mergeCells count="1">
    <mergeCell ref="B22:D22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W60"/>
  <sheetViews>
    <sheetView rightToLeft="1" topLeftCell="B9" zoomScale="115" zoomScaleNormal="115" workbookViewId="0">
      <selection activeCell="L28" sqref="L28"/>
    </sheetView>
  </sheetViews>
  <sheetFormatPr defaultColWidth="9" defaultRowHeight="14" x14ac:dyDescent="0.3"/>
  <cols>
    <col min="1" max="1" width="9" style="391"/>
    <col min="2" max="2" width="16.58203125" style="391" customWidth="1"/>
    <col min="3" max="3" width="19.5" style="391" customWidth="1"/>
    <col min="4" max="4" width="14.83203125" style="391" customWidth="1"/>
    <col min="5" max="5" width="12" style="391" customWidth="1"/>
    <col min="6" max="6" width="9" style="391"/>
    <col min="7" max="7" width="10.25" style="391" customWidth="1"/>
    <col min="8" max="9" width="9" style="391"/>
    <col min="10" max="10" width="11.83203125" style="391" bestFit="1" customWidth="1"/>
    <col min="11" max="11" width="16.25" style="391" customWidth="1"/>
    <col min="12" max="12" width="15.5" style="391" bestFit="1" customWidth="1"/>
    <col min="13" max="13" width="13" style="391" bestFit="1" customWidth="1"/>
    <col min="14" max="14" width="15.83203125" style="391" customWidth="1"/>
    <col min="15" max="15" width="10.75" style="391" customWidth="1"/>
    <col min="16" max="16" width="11.75" style="391" customWidth="1"/>
    <col min="17" max="17" width="10" style="391" bestFit="1" customWidth="1"/>
    <col min="18" max="18" width="11.83203125" style="391" bestFit="1" customWidth="1"/>
    <col min="19" max="20" width="13" style="391" bestFit="1" customWidth="1"/>
    <col min="21" max="21" width="15.58203125" style="391" customWidth="1"/>
    <col min="22" max="16384" width="9" style="391"/>
  </cols>
  <sheetData>
    <row r="1" spans="2:23" ht="20" x14ac:dyDescent="0.4">
      <c r="B1" s="517" t="s">
        <v>373</v>
      </c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338"/>
      <c r="Q1" s="338"/>
      <c r="R1" s="338"/>
      <c r="S1" s="338"/>
      <c r="T1" s="338"/>
      <c r="U1" s="338"/>
      <c r="V1" s="338"/>
      <c r="W1" s="338"/>
    </row>
    <row r="2" spans="2:23" ht="20" x14ac:dyDescent="0.4">
      <c r="B2" s="517" t="s">
        <v>374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338"/>
      <c r="Q2" s="338"/>
      <c r="R2" s="338"/>
      <c r="S2" s="338"/>
      <c r="T2" s="338"/>
      <c r="U2" s="338"/>
      <c r="V2" s="338"/>
      <c r="W2" s="338"/>
    </row>
    <row r="3" spans="2:23" ht="20" x14ac:dyDescent="0.4">
      <c r="B3" s="504" t="s">
        <v>384</v>
      </c>
      <c r="C3" s="489"/>
      <c r="D3" s="489"/>
      <c r="E3" s="489"/>
      <c r="F3" s="489"/>
      <c r="G3" s="489"/>
      <c r="H3" s="489"/>
      <c r="I3" s="338"/>
      <c r="J3" s="338"/>
      <c r="K3" s="338"/>
      <c r="P3" s="338"/>
      <c r="Q3" s="338"/>
      <c r="R3" s="338"/>
      <c r="S3" s="338"/>
      <c r="T3" s="338"/>
      <c r="U3" s="338"/>
      <c r="V3" s="338"/>
      <c r="W3" s="338"/>
    </row>
    <row r="4" spans="2:23" ht="15.5" x14ac:dyDescent="0.35">
      <c r="B4" s="518" t="s">
        <v>375</v>
      </c>
      <c r="C4" s="518"/>
      <c r="D4" s="499">
        <v>13475</v>
      </c>
      <c r="E4" s="498" t="s">
        <v>372</v>
      </c>
      <c r="F4" s="497"/>
      <c r="G4" s="497"/>
      <c r="H4" s="497"/>
      <c r="I4" s="496"/>
      <c r="J4" s="495"/>
      <c r="K4" s="338"/>
      <c r="P4" s="338"/>
      <c r="Q4" s="338"/>
      <c r="R4" s="338"/>
      <c r="S4" s="338"/>
      <c r="T4" s="338"/>
      <c r="U4" s="338"/>
      <c r="V4" s="338"/>
      <c r="W4" s="338"/>
    </row>
    <row r="5" spans="2:23" ht="20" x14ac:dyDescent="0.4">
      <c r="B5" s="518" t="s">
        <v>371</v>
      </c>
      <c r="C5" s="518"/>
      <c r="D5" s="488">
        <v>25</v>
      </c>
      <c r="E5" s="489"/>
      <c r="F5" s="338"/>
      <c r="G5" s="338"/>
      <c r="H5" s="338"/>
      <c r="I5" s="338"/>
      <c r="J5" s="338"/>
      <c r="K5" s="338"/>
      <c r="P5" s="338"/>
      <c r="Q5" s="338"/>
      <c r="R5" s="338"/>
      <c r="S5" s="338"/>
      <c r="T5" s="338"/>
      <c r="U5" s="338"/>
      <c r="V5" s="338"/>
      <c r="W5" s="338"/>
    </row>
    <row r="6" spans="2:23" ht="20.5" thickBot="1" x14ac:dyDescent="0.45">
      <c r="C6" s="494" t="s">
        <v>370</v>
      </c>
      <c r="D6" s="493">
        <v>0.18</v>
      </c>
      <c r="E6" s="500" t="s">
        <v>376</v>
      </c>
      <c r="F6" s="489"/>
      <c r="G6" s="489"/>
      <c r="H6" s="489"/>
      <c r="I6" s="338"/>
      <c r="J6" s="338"/>
      <c r="K6" s="338"/>
      <c r="P6" s="338"/>
      <c r="Q6" s="338"/>
      <c r="R6" s="338"/>
      <c r="S6" s="338"/>
      <c r="T6" s="338"/>
      <c r="U6" s="338"/>
      <c r="V6" s="338"/>
      <c r="W6" s="338"/>
    </row>
    <row r="7" spans="2:23" ht="20" x14ac:dyDescent="0.4">
      <c r="C7" s="492" t="s">
        <v>369</v>
      </c>
      <c r="D7" s="491">
        <v>20000</v>
      </c>
      <c r="E7" s="490" t="s">
        <v>368</v>
      </c>
      <c r="F7" s="489"/>
      <c r="K7" s="509" t="s">
        <v>336</v>
      </c>
      <c r="L7" s="510"/>
      <c r="M7" s="510"/>
      <c r="N7" s="511"/>
      <c r="P7" s="338"/>
      <c r="Q7" s="338"/>
      <c r="R7" s="338"/>
      <c r="S7" s="338"/>
      <c r="T7" s="338"/>
      <c r="U7" s="338"/>
      <c r="V7" s="338"/>
      <c r="W7" s="338"/>
    </row>
    <row r="8" spans="2:23" ht="20" x14ac:dyDescent="0.4">
      <c r="C8" s="492" t="s">
        <v>367</v>
      </c>
      <c r="D8" s="491">
        <v>15000</v>
      </c>
      <c r="E8" s="490" t="s">
        <v>366</v>
      </c>
      <c r="F8" s="489"/>
      <c r="K8" s="454" t="s">
        <v>337</v>
      </c>
      <c r="L8" s="455"/>
      <c r="M8" s="455"/>
      <c r="N8" s="456"/>
      <c r="P8" s="338"/>
      <c r="Q8" s="338"/>
      <c r="R8" s="338"/>
      <c r="S8" s="338"/>
      <c r="T8" s="338"/>
      <c r="U8" s="338"/>
      <c r="V8" s="338"/>
      <c r="W8" s="338"/>
    </row>
    <row r="9" spans="2:23" ht="20" x14ac:dyDescent="0.4">
      <c r="B9" s="489"/>
      <c r="C9" s="489"/>
      <c r="D9" s="489"/>
      <c r="E9" s="489"/>
      <c r="F9" s="489"/>
      <c r="K9" s="454" t="s">
        <v>338</v>
      </c>
      <c r="L9" s="457">
        <f>F18</f>
        <v>0</v>
      </c>
      <c r="M9" s="457">
        <f>F34</f>
        <v>12</v>
      </c>
      <c r="N9" s="458">
        <f>F51</f>
        <v>25</v>
      </c>
      <c r="P9" s="338"/>
      <c r="Q9" s="338"/>
      <c r="R9" s="338"/>
      <c r="S9" s="338"/>
      <c r="T9" s="338"/>
      <c r="U9" s="338"/>
      <c r="V9" s="338"/>
      <c r="W9" s="338"/>
    </row>
    <row r="10" spans="2:23" ht="20" x14ac:dyDescent="0.4">
      <c r="B10" s="489"/>
      <c r="C10" s="489"/>
      <c r="D10" s="489"/>
      <c r="E10" s="489"/>
      <c r="F10" s="489"/>
      <c r="K10" s="454" t="s">
        <v>339</v>
      </c>
      <c r="L10" s="459">
        <f>C26</f>
        <v>0.20964749536178107</v>
      </c>
      <c r="M10" s="459">
        <f>C43</f>
        <v>0.17996289424860845</v>
      </c>
      <c r="N10" s="460">
        <f>C60</f>
        <v>0.14780457637600497</v>
      </c>
      <c r="P10" s="338"/>
      <c r="Q10" s="338"/>
      <c r="R10" s="338"/>
      <c r="S10" s="338"/>
      <c r="T10" s="338"/>
      <c r="U10" s="338"/>
      <c r="V10" s="338"/>
      <c r="W10" s="338"/>
    </row>
    <row r="11" spans="2:23" ht="43.5" thickBot="1" x14ac:dyDescent="0.45">
      <c r="B11" s="489"/>
      <c r="C11" s="489"/>
      <c r="D11" s="489"/>
      <c r="E11" s="489"/>
      <c r="F11" s="489"/>
      <c r="K11" s="461" t="s">
        <v>340</v>
      </c>
      <c r="L11" s="501" t="str">
        <f>E27</f>
        <v>לא נדרשת תוספת שטח</v>
      </c>
      <c r="M11" s="501" t="str">
        <f>H43</f>
        <v>לא נדרשת תוספת שטח</v>
      </c>
      <c r="N11" s="501">
        <f>H60</f>
        <v>2812.5564449644899</v>
      </c>
      <c r="P11" s="338"/>
      <c r="Q11" s="338"/>
      <c r="R11" s="338"/>
      <c r="S11" s="338"/>
      <c r="T11" s="338"/>
      <c r="U11" s="338"/>
      <c r="V11" s="338"/>
      <c r="W11" s="338"/>
    </row>
    <row r="12" spans="2:23" ht="20" x14ac:dyDescent="0.4">
      <c r="B12" s="489"/>
      <c r="C12" s="489"/>
      <c r="D12" s="489"/>
      <c r="E12" s="489"/>
      <c r="F12" s="489"/>
      <c r="G12" s="489"/>
      <c r="H12" s="489"/>
      <c r="I12" s="338"/>
      <c r="J12" s="338"/>
      <c r="K12" s="338"/>
      <c r="P12" s="338"/>
      <c r="Q12" s="338"/>
      <c r="R12" s="338"/>
      <c r="S12" s="338"/>
      <c r="T12" s="338"/>
      <c r="U12" s="338"/>
      <c r="V12" s="338"/>
      <c r="W12" s="338"/>
    </row>
    <row r="13" spans="2:23" ht="20.5" thickBot="1" x14ac:dyDescent="0.45">
      <c r="B13" s="483" t="s">
        <v>365</v>
      </c>
      <c r="C13" s="489"/>
      <c r="D13" s="489"/>
      <c r="E13" s="489"/>
      <c r="F13" s="489"/>
      <c r="G13" s="489"/>
      <c r="H13" s="489"/>
      <c r="I13" s="338"/>
      <c r="J13" s="338"/>
      <c r="K13" s="338"/>
      <c r="P13" s="338"/>
      <c r="Q13" s="338"/>
      <c r="R13" s="338"/>
      <c r="S13" s="338"/>
      <c r="T13" s="338"/>
      <c r="U13" s="338"/>
      <c r="V13" s="338"/>
      <c r="W13" s="338"/>
    </row>
    <row r="14" spans="2:23" x14ac:dyDescent="0.3">
      <c r="B14" s="519" t="s">
        <v>364</v>
      </c>
      <c r="C14" s="520"/>
      <c r="D14" s="520"/>
      <c r="E14" s="520"/>
      <c r="F14" s="520"/>
      <c r="G14" s="520"/>
      <c r="H14" s="482"/>
      <c r="I14" s="482"/>
      <c r="J14" s="482"/>
      <c r="K14" s="520" t="s">
        <v>363</v>
      </c>
      <c r="L14" s="520"/>
      <c r="M14" s="520"/>
      <c r="N14" s="520"/>
      <c r="O14" s="520"/>
      <c r="P14" s="521"/>
    </row>
    <row r="15" spans="2:23" x14ac:dyDescent="0.3">
      <c r="B15" s="522" t="s">
        <v>356</v>
      </c>
      <c r="C15" s="523"/>
      <c r="D15" s="523"/>
      <c r="E15" s="338"/>
      <c r="F15" s="338"/>
      <c r="G15" s="338"/>
      <c r="H15" s="338"/>
      <c r="I15" s="338"/>
      <c r="J15" s="338"/>
      <c r="K15" s="523" t="s">
        <v>356</v>
      </c>
      <c r="L15" s="523"/>
      <c r="M15" s="523"/>
      <c r="N15" s="338"/>
      <c r="O15" s="338"/>
      <c r="P15" s="469"/>
    </row>
    <row r="16" spans="2:23" x14ac:dyDescent="0.3">
      <c r="B16" s="479" t="s">
        <v>377</v>
      </c>
      <c r="D16" s="473">
        <f>D7</f>
        <v>20000</v>
      </c>
      <c r="E16" s="523" t="s">
        <v>355</v>
      </c>
      <c r="F16" s="523"/>
      <c r="G16" s="523"/>
      <c r="H16" s="488"/>
      <c r="I16" s="338"/>
      <c r="J16" s="338"/>
      <c r="K16" s="478" t="str">
        <f>B16</f>
        <v>שווי מ"ר (אקווי' ממוצע) בנוי</v>
      </c>
      <c r="M16" s="473">
        <f>D7</f>
        <v>20000</v>
      </c>
      <c r="N16" s="523" t="s">
        <v>355</v>
      </c>
      <c r="O16" s="523"/>
      <c r="P16" s="524"/>
    </row>
    <row r="17" spans="2:23" x14ac:dyDescent="0.3">
      <c r="B17" s="479"/>
      <c r="C17" s="478" t="s">
        <v>354</v>
      </c>
      <c r="D17" s="478" t="s">
        <v>353</v>
      </c>
      <c r="E17" s="478" t="s">
        <v>352</v>
      </c>
      <c r="F17" s="472" t="s">
        <v>152</v>
      </c>
      <c r="G17" s="472" t="s">
        <v>1</v>
      </c>
      <c r="H17" s="472"/>
      <c r="I17" s="338"/>
      <c r="J17" s="338"/>
      <c r="K17" s="478"/>
      <c r="L17" s="478" t="s">
        <v>354</v>
      </c>
      <c r="M17" s="478" t="s">
        <v>353</v>
      </c>
      <c r="N17" s="478" t="s">
        <v>352</v>
      </c>
      <c r="O17" s="472" t="s">
        <v>152</v>
      </c>
      <c r="P17" s="481" t="s">
        <v>1</v>
      </c>
    </row>
    <row r="18" spans="2:23" x14ac:dyDescent="0.3">
      <c r="B18" s="479" t="s">
        <v>351</v>
      </c>
      <c r="C18" s="477">
        <f>D5*G18</f>
        <v>1250</v>
      </c>
      <c r="D18" s="473">
        <f>C18*$D$7</f>
        <v>25000000</v>
      </c>
      <c r="E18" s="477">
        <v>50</v>
      </c>
      <c r="F18" s="477">
        <v>0</v>
      </c>
      <c r="G18" s="477">
        <f>SUM(E18:F18)</f>
        <v>50</v>
      </c>
      <c r="H18" s="477"/>
      <c r="I18" s="338"/>
      <c r="J18" s="338"/>
      <c r="K18" s="478" t="s">
        <v>351</v>
      </c>
      <c r="L18" s="477">
        <f>P18*D5</f>
        <v>1250</v>
      </c>
      <c r="M18" s="473">
        <f>L18*$D$16</f>
        <v>25000000</v>
      </c>
      <c r="N18" s="477">
        <v>50</v>
      </c>
      <c r="O18" s="477">
        <v>0</v>
      </c>
      <c r="P18" s="480">
        <f>SUM(N18:O18)</f>
        <v>50</v>
      </c>
    </row>
    <row r="19" spans="2:23" x14ac:dyDescent="0.3">
      <c r="B19" s="479" t="s">
        <v>350</v>
      </c>
      <c r="C19" s="477">
        <f>C20-C18</f>
        <v>12225</v>
      </c>
      <c r="D19" s="473">
        <f>C19*$D$7</f>
        <v>244500000</v>
      </c>
      <c r="E19" s="338"/>
      <c r="F19" s="338"/>
      <c r="G19" s="338"/>
      <c r="H19" s="338"/>
      <c r="I19" s="338"/>
      <c r="J19" s="338"/>
      <c r="K19" s="478" t="s">
        <v>350</v>
      </c>
      <c r="L19" s="477">
        <v>9583.363995794105</v>
      </c>
      <c r="M19" s="473">
        <f>L19*$D$16</f>
        <v>191667279.91588211</v>
      </c>
      <c r="N19" s="338"/>
      <c r="O19" s="338"/>
      <c r="P19" s="469"/>
    </row>
    <row r="20" spans="2:23" ht="14.5" thickBot="1" x14ac:dyDescent="0.35">
      <c r="B20" s="479" t="s">
        <v>349</v>
      </c>
      <c r="C20" s="477">
        <f>D4</f>
        <v>13475</v>
      </c>
      <c r="D20" s="473">
        <f>C20*$D$7</f>
        <v>269500000</v>
      </c>
      <c r="E20" s="338"/>
      <c r="F20" s="338"/>
      <c r="G20" s="338"/>
      <c r="H20" s="338"/>
      <c r="I20" s="338"/>
      <c r="J20" s="338"/>
      <c r="K20" s="478" t="s">
        <v>347</v>
      </c>
      <c r="L20" s="477">
        <f>SUM(L18:L19)</f>
        <v>10833.363995794105</v>
      </c>
      <c r="M20" s="473">
        <f>L20*$D$16</f>
        <v>216667279.91588211</v>
      </c>
      <c r="N20" s="338"/>
      <c r="O20" s="338"/>
      <c r="P20" s="469"/>
    </row>
    <row r="21" spans="2:23" x14ac:dyDescent="0.3">
      <c r="B21" s="470"/>
      <c r="C21" s="338"/>
      <c r="D21" s="338"/>
      <c r="E21" s="338"/>
      <c r="F21" s="338"/>
      <c r="G21" s="338"/>
      <c r="H21" s="338"/>
      <c r="I21" s="338"/>
      <c r="J21" s="338"/>
      <c r="K21" s="476" t="s">
        <v>346</v>
      </c>
      <c r="L21" s="338"/>
      <c r="M21" s="475">
        <f>L20-D4</f>
        <v>-2641.636004205895</v>
      </c>
      <c r="N21" s="533" t="s">
        <v>378</v>
      </c>
      <c r="O21" s="534"/>
      <c r="P21" s="534"/>
      <c r="Q21" s="534"/>
      <c r="R21" s="534"/>
      <c r="S21" s="534"/>
      <c r="T21" s="534"/>
      <c r="U21" s="535"/>
    </row>
    <row r="22" spans="2:23" x14ac:dyDescent="0.3">
      <c r="B22" s="470"/>
      <c r="C22" s="338"/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527" t="s">
        <v>383</v>
      </c>
      <c r="O22" s="528"/>
      <c r="P22" s="528"/>
      <c r="Q22" s="528"/>
      <c r="R22" s="528"/>
      <c r="S22" s="528"/>
      <c r="T22" s="528"/>
      <c r="U22" s="529"/>
    </row>
    <row r="23" spans="2:23" x14ac:dyDescent="0.3">
      <c r="B23" s="525" t="s">
        <v>345</v>
      </c>
      <c r="C23" s="526"/>
      <c r="D23" s="338"/>
      <c r="E23" s="338"/>
      <c r="F23" s="338"/>
      <c r="G23" s="338"/>
      <c r="H23" s="338"/>
      <c r="I23" s="338"/>
      <c r="J23" s="338"/>
      <c r="K23" s="526" t="s">
        <v>345</v>
      </c>
      <c r="L23" s="526"/>
      <c r="M23" s="338"/>
      <c r="N23" s="527" t="s">
        <v>380</v>
      </c>
      <c r="O23" s="528"/>
      <c r="P23" s="528"/>
      <c r="Q23" s="528"/>
      <c r="R23" s="528"/>
      <c r="S23" s="528"/>
      <c r="T23" s="528"/>
      <c r="U23" s="529"/>
    </row>
    <row r="24" spans="2:23" x14ac:dyDescent="0.3">
      <c r="B24" s="474" t="s">
        <v>344</v>
      </c>
      <c r="C24" s="473">
        <f>D8</f>
        <v>15000</v>
      </c>
      <c r="D24" s="338"/>
      <c r="E24" s="338"/>
      <c r="F24" s="338"/>
      <c r="G24" s="338"/>
      <c r="H24" s="338"/>
      <c r="I24" s="338"/>
      <c r="J24" s="338"/>
      <c r="K24" s="472" t="s">
        <v>344</v>
      </c>
      <c r="L24" s="473">
        <f>D8</f>
        <v>15000</v>
      </c>
      <c r="M24" s="338"/>
      <c r="N24" s="527" t="s">
        <v>379</v>
      </c>
      <c r="O24" s="528"/>
      <c r="P24" s="528"/>
      <c r="Q24" s="528"/>
      <c r="R24" s="528"/>
      <c r="S24" s="528"/>
      <c r="T24" s="528"/>
      <c r="U24" s="529"/>
    </row>
    <row r="25" spans="2:23" x14ac:dyDescent="0.3">
      <c r="B25" s="474" t="s">
        <v>343</v>
      </c>
      <c r="C25" s="473">
        <f>C20*D8</f>
        <v>202125000</v>
      </c>
      <c r="D25" s="338"/>
      <c r="E25" s="338"/>
      <c r="F25" s="338"/>
      <c r="G25" s="338"/>
      <c r="H25" s="338"/>
      <c r="I25" s="338"/>
      <c r="J25" s="338"/>
      <c r="K25" s="472" t="s">
        <v>343</v>
      </c>
      <c r="L25" s="473">
        <f>L20*L24</f>
        <v>162500459.93691158</v>
      </c>
      <c r="M25" s="338"/>
      <c r="N25" s="527" t="s">
        <v>381</v>
      </c>
      <c r="O25" s="528"/>
      <c r="P25" s="528"/>
      <c r="Q25" s="528"/>
      <c r="R25" s="528"/>
      <c r="S25" s="528"/>
      <c r="T25" s="528"/>
      <c r="U25" s="529"/>
    </row>
    <row r="26" spans="2:23" ht="14.5" thickBot="1" x14ac:dyDescent="0.35">
      <c r="B26" s="479" t="s">
        <v>341</v>
      </c>
      <c r="C26" s="487">
        <f>D19/C25-1</f>
        <v>0.20964749536178107</v>
      </c>
      <c r="D26" s="486" t="str">
        <f>IF(C26&gt;=D6,"עומד ברווח המהווה תמריץ ראוי","אינו עומד ברווח המהווה תמריץ ראוי")</f>
        <v>עומד ברווח המהווה תמריץ ראוי</v>
      </c>
      <c r="E26" s="338"/>
      <c r="F26" s="338"/>
      <c r="G26" s="338"/>
      <c r="H26" s="338"/>
      <c r="I26" s="338"/>
      <c r="J26" s="338"/>
      <c r="K26" s="338"/>
      <c r="L26" s="338"/>
      <c r="M26" s="338"/>
      <c r="N26" s="530" t="s">
        <v>382</v>
      </c>
      <c r="O26" s="531"/>
      <c r="P26" s="531"/>
      <c r="Q26" s="531"/>
      <c r="R26" s="531"/>
      <c r="S26" s="531"/>
      <c r="T26" s="531"/>
      <c r="U26" s="532"/>
    </row>
    <row r="27" spans="2:23" ht="14.5" thickBot="1" x14ac:dyDescent="0.35">
      <c r="B27" s="485" t="s">
        <v>342</v>
      </c>
      <c r="C27" s="467"/>
      <c r="D27" s="467"/>
      <c r="E27" s="502" t="str">
        <f>IF(M21&lt;=0,"לא נדרשת תוספת שטח",M21)</f>
        <v>לא נדרשת תוספת שטח</v>
      </c>
      <c r="F27" s="503"/>
      <c r="G27" s="465"/>
      <c r="H27" s="465"/>
      <c r="I27" s="465"/>
      <c r="J27" s="465"/>
      <c r="K27" s="467" t="s">
        <v>341</v>
      </c>
      <c r="L27" s="466">
        <f>M19/L25-1</f>
        <v>0.17948761492917686</v>
      </c>
      <c r="M27" s="465"/>
      <c r="N27" s="465"/>
      <c r="O27" s="465"/>
      <c r="P27" s="464"/>
    </row>
    <row r="28" spans="2:23" x14ac:dyDescent="0.3"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338"/>
      <c r="W28" s="338"/>
    </row>
    <row r="29" spans="2:23" ht="18.5" thickBot="1" x14ac:dyDescent="0.45">
      <c r="B29" s="483" t="s">
        <v>362</v>
      </c>
      <c r="C29" s="338"/>
      <c r="D29" s="338"/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</row>
    <row r="30" spans="2:23" x14ac:dyDescent="0.3">
      <c r="B30" s="519" t="s">
        <v>361</v>
      </c>
      <c r="C30" s="520"/>
      <c r="D30" s="520"/>
      <c r="E30" s="520"/>
      <c r="F30" s="520"/>
      <c r="G30" s="520"/>
      <c r="H30" s="482"/>
      <c r="I30" s="482"/>
      <c r="J30" s="482"/>
      <c r="K30" s="520" t="s">
        <v>360</v>
      </c>
      <c r="L30" s="520"/>
      <c r="M30" s="520"/>
      <c r="N30" s="520"/>
      <c r="O30" s="520"/>
      <c r="P30" s="521"/>
      <c r="Q30" s="338"/>
      <c r="R30" s="338"/>
      <c r="S30" s="338"/>
      <c r="T30" s="338"/>
      <c r="U30" s="338"/>
      <c r="V30" s="338"/>
      <c r="W30" s="338"/>
    </row>
    <row r="31" spans="2:23" x14ac:dyDescent="0.3">
      <c r="B31" s="522" t="s">
        <v>356</v>
      </c>
      <c r="C31" s="523"/>
      <c r="D31" s="523"/>
      <c r="E31" s="338"/>
      <c r="F31" s="338"/>
      <c r="G31" s="338"/>
      <c r="H31" s="338"/>
      <c r="I31" s="338"/>
      <c r="J31" s="338"/>
      <c r="K31" s="523" t="s">
        <v>356</v>
      </c>
      <c r="L31" s="523"/>
      <c r="M31" s="523"/>
      <c r="N31" s="338"/>
      <c r="O31" s="338"/>
      <c r="P31" s="469"/>
      <c r="Q31" s="338"/>
      <c r="R31" s="338"/>
      <c r="S31" s="338"/>
      <c r="T31" s="338"/>
      <c r="U31" s="338"/>
      <c r="V31" s="338"/>
      <c r="W31" s="338"/>
    </row>
    <row r="32" spans="2:23" x14ac:dyDescent="0.3">
      <c r="B32" s="479" t="str">
        <f>B16</f>
        <v>שווי מ"ר (אקווי' ממוצע) בנוי</v>
      </c>
      <c r="D32" s="473">
        <f>D7</f>
        <v>20000</v>
      </c>
      <c r="E32" s="523" t="s">
        <v>355</v>
      </c>
      <c r="F32" s="523"/>
      <c r="G32" s="523"/>
      <c r="H32" s="338"/>
      <c r="I32" s="338"/>
      <c r="J32" s="338"/>
      <c r="K32" s="478" t="str">
        <f>B16</f>
        <v>שווי מ"ר (אקווי' ממוצע) בנוי</v>
      </c>
      <c r="M32" s="473">
        <f>D7</f>
        <v>20000</v>
      </c>
      <c r="N32" s="523" t="s">
        <v>355</v>
      </c>
      <c r="O32" s="523"/>
      <c r="P32" s="524"/>
      <c r="Q32" s="338"/>
      <c r="R32" s="338"/>
      <c r="S32" s="338"/>
      <c r="T32" s="338"/>
      <c r="U32" s="338"/>
      <c r="V32" s="338"/>
      <c r="W32" s="338"/>
    </row>
    <row r="33" spans="2:23" x14ac:dyDescent="0.3">
      <c r="B33" s="479"/>
      <c r="C33" s="478" t="s">
        <v>354</v>
      </c>
      <c r="D33" s="478" t="s">
        <v>353</v>
      </c>
      <c r="E33" s="478" t="s">
        <v>352</v>
      </c>
      <c r="F33" s="472" t="s">
        <v>152</v>
      </c>
      <c r="G33" s="472" t="s">
        <v>1</v>
      </c>
      <c r="H33" s="338"/>
      <c r="I33" s="338"/>
      <c r="J33" s="338"/>
      <c r="K33" s="478"/>
      <c r="L33" s="478" t="s">
        <v>354</v>
      </c>
      <c r="M33" s="478" t="s">
        <v>353</v>
      </c>
      <c r="N33" s="478" t="s">
        <v>352</v>
      </c>
      <c r="O33" s="472" t="s">
        <v>152</v>
      </c>
      <c r="P33" s="481" t="s">
        <v>1</v>
      </c>
      <c r="Q33" s="338"/>
      <c r="R33" s="338"/>
      <c r="S33" s="338"/>
      <c r="T33" s="338"/>
      <c r="U33" s="338"/>
      <c r="V33" s="338"/>
      <c r="W33" s="338"/>
    </row>
    <row r="34" spans="2:23" x14ac:dyDescent="0.3">
      <c r="B34" s="479" t="s">
        <v>351</v>
      </c>
      <c r="C34" s="477">
        <f>25*G34</f>
        <v>1550</v>
      </c>
      <c r="D34" s="473">
        <f>C34*$D$7</f>
        <v>31000000</v>
      </c>
      <c r="E34" s="477">
        <v>50</v>
      </c>
      <c r="F34" s="477">
        <v>12</v>
      </c>
      <c r="G34" s="477">
        <f>SUM(E34:F34)</f>
        <v>62</v>
      </c>
      <c r="H34" s="338"/>
      <c r="I34" s="338"/>
      <c r="J34" s="338"/>
      <c r="K34" s="478" t="s">
        <v>351</v>
      </c>
      <c r="L34" s="477">
        <f>D5*P34</f>
        <v>1550</v>
      </c>
      <c r="M34" s="473">
        <f>L34*$D$7</f>
        <v>31000000</v>
      </c>
      <c r="N34" s="477">
        <v>50</v>
      </c>
      <c r="O34" s="477">
        <v>12</v>
      </c>
      <c r="P34" s="480">
        <f>SUM(N34:O34)</f>
        <v>62</v>
      </c>
      <c r="Q34" s="338"/>
      <c r="R34" s="338"/>
      <c r="S34" s="338"/>
      <c r="T34" s="338"/>
      <c r="U34" s="338"/>
      <c r="V34" s="338"/>
      <c r="W34" s="338"/>
    </row>
    <row r="35" spans="2:23" x14ac:dyDescent="0.3">
      <c r="B35" s="479" t="s">
        <v>350</v>
      </c>
      <c r="C35" s="477">
        <f>C36-C34</f>
        <v>11925</v>
      </c>
      <c r="D35" s="473">
        <f>C35*$D$7</f>
        <v>238500000</v>
      </c>
      <c r="E35" s="338"/>
      <c r="F35" s="338"/>
      <c r="G35" s="338"/>
      <c r="H35" s="338"/>
      <c r="I35" s="338"/>
      <c r="J35" s="338"/>
      <c r="K35" s="478" t="s">
        <v>350</v>
      </c>
      <c r="L35" s="477">
        <v>11923.376024346448</v>
      </c>
      <c r="M35" s="473">
        <f>L35*$D$7</f>
        <v>238467520.48692894</v>
      </c>
      <c r="N35" s="338"/>
      <c r="O35" s="338"/>
      <c r="P35" s="469"/>
      <c r="Q35" s="338"/>
      <c r="R35" s="338"/>
      <c r="S35" s="338"/>
      <c r="T35" s="338"/>
      <c r="U35" s="338"/>
      <c r="V35" s="338"/>
      <c r="W35" s="338"/>
    </row>
    <row r="36" spans="2:23" ht="14.5" thickBot="1" x14ac:dyDescent="0.35">
      <c r="B36" s="479" t="s">
        <v>349</v>
      </c>
      <c r="C36" s="477">
        <f>D4</f>
        <v>13475</v>
      </c>
      <c r="D36" s="473">
        <f>C36*$D$7</f>
        <v>269500000</v>
      </c>
      <c r="E36" s="478" t="s">
        <v>348</v>
      </c>
      <c r="F36" s="338"/>
      <c r="G36" s="338"/>
      <c r="H36" s="338"/>
      <c r="I36" s="338"/>
      <c r="J36" s="338"/>
      <c r="K36" s="478" t="s">
        <v>347</v>
      </c>
      <c r="L36" s="477">
        <f>SUM(L34:L35)</f>
        <v>13473.376024346448</v>
      </c>
      <c r="M36" s="473">
        <f>L36*$D$7</f>
        <v>269467520.48692894</v>
      </c>
      <c r="N36" s="338"/>
      <c r="O36" s="338"/>
      <c r="P36" s="469"/>
      <c r="Q36" s="338"/>
      <c r="R36" s="338"/>
      <c r="S36" s="338"/>
      <c r="T36" s="338"/>
      <c r="U36" s="338"/>
      <c r="V36" s="338"/>
      <c r="W36" s="338"/>
    </row>
    <row r="37" spans="2:23" x14ac:dyDescent="0.3">
      <c r="B37" s="470"/>
      <c r="C37" s="338"/>
      <c r="D37" s="338"/>
      <c r="E37" s="338"/>
      <c r="F37" s="338"/>
      <c r="G37" s="338"/>
      <c r="H37" s="338"/>
      <c r="I37" s="338"/>
      <c r="J37" s="338"/>
      <c r="K37" s="476" t="s">
        <v>346</v>
      </c>
      <c r="L37" s="338"/>
      <c r="M37" s="475">
        <f>IF((L36-D4)&lt;0,0,(L36-D4))</f>
        <v>0</v>
      </c>
      <c r="N37" s="533" t="str">
        <f>N21</f>
        <v>לצורך תחשיב תוספת השטח - לאחר הזנת הנתונים יש לבצע פעולה, המכונה באקסל "חתירה למטרה"  ("נתונים" - "מה אם" - "חתירה למטרה").</v>
      </c>
      <c r="O37" s="534"/>
      <c r="P37" s="534"/>
      <c r="Q37" s="534"/>
      <c r="R37" s="534"/>
      <c r="S37" s="534"/>
      <c r="T37" s="534"/>
      <c r="U37" s="535"/>
      <c r="V37" s="338"/>
      <c r="W37" s="338"/>
    </row>
    <row r="38" spans="2:23" x14ac:dyDescent="0.3">
      <c r="B38" s="470"/>
      <c r="C38" s="338"/>
      <c r="D38" s="338"/>
      <c r="E38" s="338"/>
      <c r="F38" s="338"/>
      <c r="G38" s="338"/>
      <c r="H38" s="338"/>
      <c r="I38" s="338"/>
      <c r="J38" s="338"/>
      <c r="K38" s="338"/>
      <c r="L38" s="338"/>
      <c r="M38" s="338"/>
      <c r="N38" s="527" t="str">
        <f t="shared" ref="N38:N42" si="0">N22</f>
        <v>השימוש בפונקציה יבוצע באופן הבא:</v>
      </c>
      <c r="O38" s="528"/>
      <c r="P38" s="528"/>
      <c r="Q38" s="528"/>
      <c r="R38" s="528"/>
      <c r="S38" s="528"/>
      <c r="T38" s="528"/>
      <c r="U38" s="529"/>
      <c r="V38" s="338"/>
      <c r="W38" s="338"/>
    </row>
    <row r="39" spans="2:23" x14ac:dyDescent="0.3">
      <c r="B39" s="525" t="s">
        <v>345</v>
      </c>
      <c r="C39" s="526"/>
      <c r="D39" s="338"/>
      <c r="E39" s="338"/>
      <c r="F39" s="338"/>
      <c r="G39" s="338"/>
      <c r="H39" s="338"/>
      <c r="I39" s="338"/>
      <c r="J39" s="338"/>
      <c r="K39" s="526" t="s">
        <v>345</v>
      </c>
      <c r="L39" s="526"/>
      <c r="M39" s="338"/>
      <c r="N39" s="527" t="str">
        <f t="shared" si="0"/>
        <v>קבע בתא: לסמן את התא בו מסומן כאן סה"כ הרווח היזמי (באדום)</v>
      </c>
      <c r="O39" s="528"/>
      <c r="P39" s="528"/>
      <c r="Q39" s="528"/>
      <c r="R39" s="528"/>
      <c r="S39" s="528"/>
      <c r="T39" s="528"/>
      <c r="U39" s="529"/>
      <c r="V39" s="338"/>
      <c r="W39" s="338"/>
    </row>
    <row r="40" spans="2:23" x14ac:dyDescent="0.3">
      <c r="B40" s="474" t="s">
        <v>344</v>
      </c>
      <c r="C40" s="473">
        <f>D8</f>
        <v>15000</v>
      </c>
      <c r="D40" s="338"/>
      <c r="E40" s="338"/>
      <c r="F40" s="338"/>
      <c r="G40" s="338"/>
      <c r="H40" s="338"/>
      <c r="I40" s="338"/>
      <c r="J40" s="338"/>
      <c r="K40" s="472" t="s">
        <v>344</v>
      </c>
      <c r="L40" s="473">
        <f>D8</f>
        <v>15000</v>
      </c>
      <c r="M40" s="338"/>
      <c r="N40" s="527" t="str">
        <f t="shared" si="0"/>
        <v>את הערך: לציין את שיעור הרווח שנקבע בתא D6</v>
      </c>
      <c r="O40" s="528"/>
      <c r="P40" s="528"/>
      <c r="Q40" s="528"/>
      <c r="R40" s="528"/>
      <c r="S40" s="528"/>
      <c r="T40" s="528"/>
      <c r="U40" s="529"/>
      <c r="V40" s="338"/>
      <c r="W40" s="338"/>
    </row>
    <row r="41" spans="2:23" x14ac:dyDescent="0.3">
      <c r="B41" s="474" t="s">
        <v>343</v>
      </c>
      <c r="C41" s="473">
        <f>C36*D8</f>
        <v>202125000</v>
      </c>
      <c r="D41" s="338"/>
      <c r="E41" s="338"/>
      <c r="F41" s="338"/>
      <c r="G41" s="338"/>
      <c r="H41" s="338"/>
      <c r="I41" s="338"/>
      <c r="J41" s="338"/>
      <c r="K41" s="472" t="s">
        <v>343</v>
      </c>
      <c r="L41" s="471">
        <f>L36*D8</f>
        <v>202100640.3651967</v>
      </c>
      <c r="M41" s="338"/>
      <c r="N41" s="527" t="str">
        <f t="shared" si="0"/>
        <v>על ידי שינוי התא: לסמן את התא בו מצויין השטח הדירתי ליזם</v>
      </c>
      <c r="O41" s="528"/>
      <c r="P41" s="528"/>
      <c r="Q41" s="528"/>
      <c r="R41" s="528"/>
      <c r="S41" s="528"/>
      <c r="T41" s="528"/>
      <c r="U41" s="529"/>
      <c r="V41" s="338"/>
      <c r="W41" s="338"/>
    </row>
    <row r="42" spans="2:23" ht="14.5" thickBot="1" x14ac:dyDescent="0.35">
      <c r="B42" s="470"/>
      <c r="C42" s="338"/>
      <c r="D42" s="338"/>
      <c r="E42" s="338"/>
      <c r="F42" s="338"/>
      <c r="G42" s="338"/>
      <c r="H42" s="338"/>
      <c r="I42" s="338"/>
      <c r="J42" s="338"/>
      <c r="K42" s="338"/>
      <c r="L42" s="338"/>
      <c r="M42" s="338"/>
      <c r="N42" s="530" t="str">
        <f t="shared" si="0"/>
        <v>הערה: כדי לא לטעות בתחשיב הבא מומלץ לאפס את השטח הדירתי ליזם לפני כל חתירה חדשה למטרה.</v>
      </c>
      <c r="O42" s="531"/>
      <c r="P42" s="531"/>
      <c r="Q42" s="531"/>
      <c r="R42" s="531"/>
      <c r="S42" s="531"/>
      <c r="T42" s="531"/>
      <c r="U42" s="532"/>
      <c r="V42" s="338"/>
      <c r="W42" s="338"/>
    </row>
    <row r="43" spans="2:23" ht="14.5" thickBot="1" x14ac:dyDescent="0.35">
      <c r="B43" s="468" t="s">
        <v>341</v>
      </c>
      <c r="C43" s="466">
        <f>D35/C41-1</f>
        <v>0.17996289424860845</v>
      </c>
      <c r="D43" s="467" t="s">
        <v>342</v>
      </c>
      <c r="E43" s="467"/>
      <c r="F43" s="467"/>
      <c r="G43" s="467"/>
      <c r="H43" s="502" t="str">
        <f>IF(M37&lt;=0,"לא נדרשת תוספת שטח",M37)</f>
        <v>לא נדרשת תוספת שטח</v>
      </c>
      <c r="I43" s="503"/>
      <c r="J43" s="465"/>
      <c r="K43" s="467" t="s">
        <v>341</v>
      </c>
      <c r="L43" s="466">
        <f>M35/L41-1</f>
        <v>0.17994440817217172</v>
      </c>
      <c r="M43" s="465"/>
      <c r="N43" s="465"/>
      <c r="O43" s="465"/>
      <c r="P43" s="464"/>
      <c r="Q43" s="338"/>
      <c r="R43" s="338"/>
      <c r="S43" s="338"/>
      <c r="T43" s="338"/>
      <c r="U43" s="338"/>
      <c r="V43" s="338"/>
      <c r="W43" s="338"/>
    </row>
    <row r="44" spans="2:23" ht="18" x14ac:dyDescent="0.4">
      <c r="F44" s="484"/>
      <c r="G44" s="484"/>
      <c r="H44" s="338"/>
      <c r="I44" s="338"/>
      <c r="J44" s="338"/>
      <c r="K44" s="338"/>
      <c r="L44" s="338"/>
      <c r="M44" s="338"/>
      <c r="N44" s="338"/>
      <c r="O44" s="338"/>
      <c r="P44" s="338"/>
      <c r="Q44" s="338"/>
      <c r="R44" s="338"/>
      <c r="S44" s="338"/>
      <c r="T44" s="338"/>
      <c r="U44" s="338"/>
      <c r="V44" s="338"/>
      <c r="W44" s="338"/>
    </row>
    <row r="45" spans="2:23" x14ac:dyDescent="0.3">
      <c r="F45" s="338"/>
      <c r="H45" s="338"/>
      <c r="I45" s="338"/>
    </row>
    <row r="46" spans="2:23" ht="18.5" thickBot="1" x14ac:dyDescent="0.45">
      <c r="B46" s="483" t="s">
        <v>359</v>
      </c>
    </row>
    <row r="47" spans="2:23" x14ac:dyDescent="0.3">
      <c r="B47" s="519" t="s">
        <v>358</v>
      </c>
      <c r="C47" s="520"/>
      <c r="D47" s="520"/>
      <c r="E47" s="520"/>
      <c r="F47" s="520"/>
      <c r="G47" s="520"/>
      <c r="H47" s="482"/>
      <c r="I47" s="482"/>
      <c r="J47" s="482"/>
      <c r="K47" s="520" t="s">
        <v>357</v>
      </c>
      <c r="L47" s="520"/>
      <c r="M47" s="520"/>
      <c r="N47" s="520"/>
      <c r="O47" s="520"/>
      <c r="P47" s="521"/>
    </row>
    <row r="48" spans="2:23" x14ac:dyDescent="0.3">
      <c r="B48" s="522" t="s">
        <v>356</v>
      </c>
      <c r="C48" s="523"/>
      <c r="D48" s="523"/>
      <c r="E48" s="338"/>
      <c r="F48" s="338"/>
      <c r="G48" s="338"/>
      <c r="H48" s="338"/>
      <c r="I48" s="338"/>
      <c r="J48" s="338"/>
      <c r="K48" s="523" t="s">
        <v>356</v>
      </c>
      <c r="L48" s="523"/>
      <c r="M48" s="523"/>
      <c r="N48" s="338"/>
      <c r="O48" s="338"/>
      <c r="P48" s="469"/>
    </row>
    <row r="49" spans="2:21" x14ac:dyDescent="0.3">
      <c r="B49" s="479" t="str">
        <f>B16</f>
        <v>שווי מ"ר (אקווי' ממוצע) בנוי</v>
      </c>
      <c r="D49" s="473">
        <f>D7</f>
        <v>20000</v>
      </c>
      <c r="E49" s="523" t="s">
        <v>355</v>
      </c>
      <c r="F49" s="523"/>
      <c r="G49" s="523"/>
      <c r="H49" s="338"/>
      <c r="I49" s="338"/>
      <c r="J49" s="338"/>
      <c r="K49" s="478" t="str">
        <f>B16</f>
        <v>שווי מ"ר (אקווי' ממוצע) בנוי</v>
      </c>
      <c r="M49" s="473">
        <f>D7</f>
        <v>20000</v>
      </c>
      <c r="N49" s="523" t="s">
        <v>355</v>
      </c>
      <c r="O49" s="523"/>
      <c r="P49" s="524"/>
    </row>
    <row r="50" spans="2:21" x14ac:dyDescent="0.3">
      <c r="B50" s="479"/>
      <c r="C50" s="478" t="s">
        <v>354</v>
      </c>
      <c r="D50" s="478" t="s">
        <v>353</v>
      </c>
      <c r="E50" s="478" t="s">
        <v>352</v>
      </c>
      <c r="F50" s="472" t="s">
        <v>152</v>
      </c>
      <c r="G50" s="472" t="s">
        <v>1</v>
      </c>
      <c r="H50" s="338"/>
      <c r="I50" s="338"/>
      <c r="J50" s="338"/>
      <c r="K50" s="478"/>
      <c r="L50" s="478" t="s">
        <v>354</v>
      </c>
      <c r="M50" s="478" t="s">
        <v>353</v>
      </c>
      <c r="N50" s="478" t="s">
        <v>352</v>
      </c>
      <c r="O50" s="472" t="s">
        <v>152</v>
      </c>
      <c r="P50" s="481" t="s">
        <v>1</v>
      </c>
    </row>
    <row r="51" spans="2:21" x14ac:dyDescent="0.3">
      <c r="B51" s="479" t="s">
        <v>351</v>
      </c>
      <c r="C51" s="477">
        <f>D5*G51</f>
        <v>1875</v>
      </c>
      <c r="D51" s="473">
        <f>C51*$D$7</f>
        <v>37500000</v>
      </c>
      <c r="E51" s="477">
        <v>50</v>
      </c>
      <c r="F51" s="477">
        <v>25</v>
      </c>
      <c r="G51" s="477">
        <f>SUM(E51:F51)</f>
        <v>75</v>
      </c>
      <c r="H51" s="338"/>
      <c r="I51" s="338"/>
      <c r="J51" s="338"/>
      <c r="K51" s="478" t="s">
        <v>351</v>
      </c>
      <c r="L51" s="477">
        <f>D5*P51</f>
        <v>1875</v>
      </c>
      <c r="M51" s="473">
        <f>L51*$D$16</f>
        <v>37500000</v>
      </c>
      <c r="N51" s="477">
        <v>50</v>
      </c>
      <c r="O51" s="477">
        <v>25</v>
      </c>
      <c r="P51" s="480">
        <f>SUM(N51:O51)</f>
        <v>75</v>
      </c>
    </row>
    <row r="52" spans="2:21" x14ac:dyDescent="0.3">
      <c r="B52" s="479" t="s">
        <v>350</v>
      </c>
      <c r="C52" s="477">
        <f>C53-C51</f>
        <v>11600</v>
      </c>
      <c r="D52" s="473">
        <f>C52*$D$7</f>
        <v>232000000</v>
      </c>
      <c r="E52" s="338"/>
      <c r="F52" s="338"/>
      <c r="G52" s="338"/>
      <c r="H52" s="338"/>
      <c r="I52" s="338"/>
      <c r="J52" s="338"/>
      <c r="K52" s="478" t="s">
        <v>350</v>
      </c>
      <c r="L52" s="477">
        <v>14412.55644496449</v>
      </c>
      <c r="M52" s="473">
        <f>L52*$D$16</f>
        <v>288251128.89928979</v>
      </c>
      <c r="N52" s="338"/>
      <c r="O52" s="338"/>
      <c r="P52" s="469"/>
    </row>
    <row r="53" spans="2:21" ht="14.5" thickBot="1" x14ac:dyDescent="0.35">
      <c r="B53" s="479" t="s">
        <v>349</v>
      </c>
      <c r="C53" s="477">
        <f>D4</f>
        <v>13475</v>
      </c>
      <c r="D53" s="473">
        <f>C53*$D$7</f>
        <v>269500000</v>
      </c>
      <c r="E53" s="478" t="s">
        <v>348</v>
      </c>
      <c r="F53" s="338"/>
      <c r="G53" s="338"/>
      <c r="H53" s="338"/>
      <c r="I53" s="338"/>
      <c r="J53" s="338"/>
      <c r="K53" s="478" t="s">
        <v>347</v>
      </c>
      <c r="L53" s="477">
        <f>SUM(L51:L52)</f>
        <v>16287.55644496449</v>
      </c>
      <c r="M53" s="473">
        <f>L53*$D$16</f>
        <v>325751128.89928979</v>
      </c>
      <c r="N53" s="338"/>
      <c r="O53" s="338"/>
      <c r="P53" s="469"/>
    </row>
    <row r="54" spans="2:21" x14ac:dyDescent="0.3">
      <c r="B54" s="470"/>
      <c r="C54" s="338"/>
      <c r="D54" s="338"/>
      <c r="E54" s="338"/>
      <c r="F54" s="338"/>
      <c r="G54" s="338"/>
      <c r="H54" s="338"/>
      <c r="I54" s="338"/>
      <c r="J54" s="338"/>
      <c r="K54" s="476" t="s">
        <v>346</v>
      </c>
      <c r="L54" s="338"/>
      <c r="M54" s="475">
        <f>IF((L53-D4)&lt;0,0,(L53-D4))</f>
        <v>2812.5564449644899</v>
      </c>
      <c r="N54" s="533" t="str">
        <f>N21</f>
        <v>לצורך תחשיב תוספת השטח - לאחר הזנת הנתונים יש לבצע פעולה, המכונה באקסל "חתירה למטרה"  ("נתונים" - "מה אם" - "חתירה למטרה").</v>
      </c>
      <c r="O54" s="534"/>
      <c r="P54" s="534"/>
      <c r="Q54" s="534"/>
      <c r="R54" s="534"/>
      <c r="S54" s="534"/>
      <c r="T54" s="534"/>
      <c r="U54" s="535"/>
    </row>
    <row r="55" spans="2:21" x14ac:dyDescent="0.3">
      <c r="B55" s="470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527" t="str">
        <f t="shared" ref="N55:N59" si="1">N22</f>
        <v>השימוש בפונקציה יבוצע באופן הבא:</v>
      </c>
      <c r="O55" s="528"/>
      <c r="P55" s="528"/>
      <c r="Q55" s="528"/>
      <c r="R55" s="528"/>
      <c r="S55" s="528"/>
      <c r="T55" s="528"/>
      <c r="U55" s="529"/>
    </row>
    <row r="56" spans="2:21" x14ac:dyDescent="0.3">
      <c r="B56" s="525" t="s">
        <v>345</v>
      </c>
      <c r="C56" s="526"/>
      <c r="D56" s="338"/>
      <c r="E56" s="338"/>
      <c r="F56" s="338"/>
      <c r="G56" s="338"/>
      <c r="H56" s="338"/>
      <c r="I56" s="338"/>
      <c r="J56" s="338"/>
      <c r="K56" s="526" t="s">
        <v>345</v>
      </c>
      <c r="L56" s="526"/>
      <c r="M56" s="338"/>
      <c r="N56" s="527" t="str">
        <f t="shared" si="1"/>
        <v>קבע בתא: לסמן את התא בו מסומן כאן סה"כ הרווח היזמי (באדום)</v>
      </c>
      <c r="O56" s="528"/>
      <c r="P56" s="528"/>
      <c r="Q56" s="528"/>
      <c r="R56" s="528"/>
      <c r="S56" s="528"/>
      <c r="T56" s="528"/>
      <c r="U56" s="529"/>
    </row>
    <row r="57" spans="2:21" x14ac:dyDescent="0.3">
      <c r="B57" s="474" t="s">
        <v>344</v>
      </c>
      <c r="C57" s="473">
        <f>D8</f>
        <v>15000</v>
      </c>
      <c r="D57" s="338"/>
      <c r="E57" s="338"/>
      <c r="F57" s="338"/>
      <c r="G57" s="338"/>
      <c r="H57" s="338"/>
      <c r="I57" s="338"/>
      <c r="J57" s="338"/>
      <c r="K57" s="472" t="s">
        <v>344</v>
      </c>
      <c r="L57" s="473">
        <f>D8</f>
        <v>15000</v>
      </c>
      <c r="M57" s="338"/>
      <c r="N57" s="527" t="str">
        <f t="shared" si="1"/>
        <v>את הערך: לציין את שיעור הרווח שנקבע בתא D6</v>
      </c>
      <c r="O57" s="528"/>
      <c r="P57" s="528"/>
      <c r="Q57" s="528"/>
      <c r="R57" s="528"/>
      <c r="S57" s="528"/>
      <c r="T57" s="528"/>
      <c r="U57" s="529"/>
    </row>
    <row r="58" spans="2:21" x14ac:dyDescent="0.3">
      <c r="B58" s="474" t="s">
        <v>343</v>
      </c>
      <c r="C58" s="473">
        <f>C53*D8</f>
        <v>202125000</v>
      </c>
      <c r="D58" s="338"/>
      <c r="E58" s="338"/>
      <c r="F58" s="338"/>
      <c r="G58" s="338"/>
      <c r="H58" s="338"/>
      <c r="I58" s="338"/>
      <c r="J58" s="338"/>
      <c r="K58" s="472" t="s">
        <v>343</v>
      </c>
      <c r="L58" s="471">
        <f>L53*L57</f>
        <v>244313346.67446736</v>
      </c>
      <c r="M58" s="338"/>
      <c r="N58" s="527" t="str">
        <f t="shared" si="1"/>
        <v>על ידי שינוי התא: לסמן את התא בו מצויין השטח הדירתי ליזם</v>
      </c>
      <c r="O58" s="528"/>
      <c r="P58" s="528"/>
      <c r="Q58" s="528"/>
      <c r="R58" s="528"/>
      <c r="S58" s="528"/>
      <c r="T58" s="528"/>
      <c r="U58" s="529"/>
    </row>
    <row r="59" spans="2:21" ht="14.5" thickBot="1" x14ac:dyDescent="0.35">
      <c r="B59" s="470"/>
      <c r="C59" s="338"/>
      <c r="D59" s="338"/>
      <c r="E59" s="338"/>
      <c r="F59" s="338"/>
      <c r="G59" s="338"/>
      <c r="H59" s="338"/>
      <c r="I59" s="338"/>
      <c r="J59" s="338"/>
      <c r="K59" s="338"/>
      <c r="L59" s="338"/>
      <c r="M59" s="338"/>
      <c r="N59" s="530" t="str">
        <f t="shared" si="1"/>
        <v>הערה: כדי לא לטעות בתחשיב הבא מומלץ לאפס את השטח הדירתי ליזם לפני כל חתירה חדשה למטרה.</v>
      </c>
      <c r="O59" s="531"/>
      <c r="P59" s="531"/>
      <c r="Q59" s="531"/>
      <c r="R59" s="531"/>
      <c r="S59" s="531"/>
      <c r="T59" s="531"/>
      <c r="U59" s="532"/>
    </row>
    <row r="60" spans="2:21" ht="14.5" thickBot="1" x14ac:dyDescent="0.35">
      <c r="B60" s="468" t="s">
        <v>341</v>
      </c>
      <c r="C60" s="466">
        <f>D52/C58-1</f>
        <v>0.14780457637600497</v>
      </c>
      <c r="D60" s="467" t="s">
        <v>342</v>
      </c>
      <c r="E60" s="467"/>
      <c r="F60" s="467"/>
      <c r="G60" s="467"/>
      <c r="H60" s="502">
        <f>IF(M54&lt;=0,"לא נדרשת תוספת שטח",M54)</f>
        <v>2812.5564449644899</v>
      </c>
      <c r="I60" s="503"/>
      <c r="J60" s="465"/>
      <c r="K60" s="467" t="s">
        <v>341</v>
      </c>
      <c r="L60" s="466">
        <f>M52/L58-1</f>
        <v>0.17984192359071915</v>
      </c>
      <c r="M60" s="465"/>
      <c r="N60" s="465"/>
      <c r="O60" s="465"/>
      <c r="P60" s="464"/>
    </row>
  </sheetData>
  <mergeCells count="47">
    <mergeCell ref="N56:U56"/>
    <mergeCell ref="N57:U57"/>
    <mergeCell ref="N58:U58"/>
    <mergeCell ref="N59:U59"/>
    <mergeCell ref="N21:U21"/>
    <mergeCell ref="N24:U24"/>
    <mergeCell ref="N25:U25"/>
    <mergeCell ref="N26:U26"/>
    <mergeCell ref="N37:U37"/>
    <mergeCell ref="N38:U38"/>
    <mergeCell ref="E49:G49"/>
    <mergeCell ref="N49:P49"/>
    <mergeCell ref="B56:C56"/>
    <mergeCell ref="K56:L56"/>
    <mergeCell ref="B39:C39"/>
    <mergeCell ref="K39:L39"/>
    <mergeCell ref="B47:G47"/>
    <mergeCell ref="K47:P47"/>
    <mergeCell ref="B48:D48"/>
    <mergeCell ref="K48:M48"/>
    <mergeCell ref="N39:U39"/>
    <mergeCell ref="N40:U40"/>
    <mergeCell ref="N41:U41"/>
    <mergeCell ref="N42:U42"/>
    <mergeCell ref="N54:U54"/>
    <mergeCell ref="N55:U55"/>
    <mergeCell ref="B30:G30"/>
    <mergeCell ref="K30:P30"/>
    <mergeCell ref="B31:D31"/>
    <mergeCell ref="K31:M31"/>
    <mergeCell ref="E32:G32"/>
    <mergeCell ref="N32:P32"/>
    <mergeCell ref="B15:D15"/>
    <mergeCell ref="K15:M15"/>
    <mergeCell ref="E16:G16"/>
    <mergeCell ref="N16:P16"/>
    <mergeCell ref="B23:C23"/>
    <mergeCell ref="K23:L23"/>
    <mergeCell ref="N22:U22"/>
    <mergeCell ref="N23:U23"/>
    <mergeCell ref="B1:O1"/>
    <mergeCell ref="B4:C4"/>
    <mergeCell ref="B5:C5"/>
    <mergeCell ref="K7:N7"/>
    <mergeCell ref="B14:G14"/>
    <mergeCell ref="K14:P14"/>
    <mergeCell ref="B2:O2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7</vt:i4>
      </vt:variant>
      <vt:variant>
        <vt:lpstr>טווחים בעלי שם</vt:lpstr>
      </vt:variant>
      <vt:variant>
        <vt:i4>2</vt:i4>
      </vt:variant>
    </vt:vector>
  </HeadingPairs>
  <TitlesOfParts>
    <vt:vector size="9" baseType="lpstr">
      <vt:lpstr>מצב קיים</vt:lpstr>
      <vt:lpstr>נתוני השוואה</vt:lpstr>
      <vt:lpstr>פרוט היתרי בניה</vt:lpstr>
      <vt:lpstr>פרוגרמה</vt:lpstr>
      <vt:lpstr>תחשיב</vt:lpstr>
      <vt:lpstr>תחשיב היטל השבחה</vt:lpstr>
      <vt:lpstr>דוגמת תחשיב רווח לפי מדר' תמורה</vt:lpstr>
      <vt:lpstr>פרוגרמה!WPrint_Area_W</vt:lpstr>
      <vt:lpstr>תחשיב!WPrint_Area_W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Ohad Eini</dc:creator>
  <cp:keywords/>
  <dc:description/>
  <cp:lastModifiedBy>Tal Azulay Avidan</cp:lastModifiedBy>
  <dcterms:created xsi:type="dcterms:W3CDTF">2022-02-20T16:48:43Z</dcterms:created>
  <dcterms:modified xsi:type="dcterms:W3CDTF">2024-12-04T11:13:18Z</dcterms:modified>
  <cp:category/>
</cp:coreProperties>
</file>